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1425" yWindow="0" windowWidth="14430" windowHeight="13740" activeTab="1"/>
  </bookViews>
  <sheets>
    <sheet name="正社員1" sheetId="5" r:id="rId1"/>
    <sheet name="パート1" sheetId="6" r:id="rId2"/>
    <sheet name="記入例" sheetId="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6"/>
  <c r="G35"/>
  <c r="J34"/>
  <c r="H34"/>
  <c r="G34"/>
  <c r="I34" s="1"/>
  <c r="J33"/>
  <c r="G33"/>
  <c r="J32"/>
  <c r="H32"/>
  <c r="G32"/>
  <c r="I32" s="1"/>
  <c r="J31"/>
  <c r="G31"/>
  <c r="J30"/>
  <c r="H30"/>
  <c r="G30"/>
  <c r="I30" s="1"/>
  <c r="J29"/>
  <c r="G29"/>
  <c r="J28"/>
  <c r="H28"/>
  <c r="G28"/>
  <c r="I28" s="1"/>
  <c r="J27"/>
  <c r="G27"/>
  <c r="J26"/>
  <c r="H26"/>
  <c r="G26"/>
  <c r="I26" s="1"/>
  <c r="J25"/>
  <c r="G25"/>
  <c r="J24"/>
  <c r="H24"/>
  <c r="G24"/>
  <c r="I24" s="1"/>
  <c r="J23"/>
  <c r="G23"/>
  <c r="J22"/>
  <c r="H22"/>
  <c r="G22"/>
  <c r="I22" s="1"/>
  <c r="J21"/>
  <c r="G21"/>
  <c r="J20"/>
  <c r="H20"/>
  <c r="G20"/>
  <c r="I20" s="1"/>
  <c r="J19"/>
  <c r="G19"/>
  <c r="J18"/>
  <c r="H18"/>
  <c r="G18"/>
  <c r="I18" s="1"/>
  <c r="J17"/>
  <c r="G17"/>
  <c r="J16"/>
  <c r="H16"/>
  <c r="G16"/>
  <c r="I16" s="1"/>
  <c r="J15"/>
  <c r="G15"/>
  <c r="J14"/>
  <c r="H14"/>
  <c r="G14"/>
  <c r="I14" s="1"/>
  <c r="J13"/>
  <c r="G13"/>
  <c r="J12"/>
  <c r="H12"/>
  <c r="G12"/>
  <c r="I12" s="1"/>
  <c r="J11"/>
  <c r="H11"/>
  <c r="G11"/>
  <c r="I11" s="1"/>
  <c r="J10"/>
  <c r="H10"/>
  <c r="G10"/>
  <c r="I10" s="1"/>
  <c r="J9"/>
  <c r="H9"/>
  <c r="G9"/>
  <c r="I9" s="1"/>
  <c r="J8"/>
  <c r="H8"/>
  <c r="G8"/>
  <c r="I8" s="1"/>
  <c r="J7"/>
  <c r="H7"/>
  <c r="G7"/>
  <c r="I7" s="1"/>
  <c r="J6"/>
  <c r="H6"/>
  <c r="G6"/>
  <c r="I6" s="1"/>
  <c r="J5"/>
  <c r="J36" s="1"/>
  <c r="J37" s="1"/>
  <c r="T2" s="1"/>
  <c r="G5"/>
  <c r="A5"/>
  <c r="B3"/>
  <c r="G2"/>
  <c r="T36" i="1"/>
  <c r="T36" i="5"/>
  <c r="J35"/>
  <c r="G35"/>
  <c r="J34"/>
  <c r="G34"/>
  <c r="J33"/>
  <c r="G33"/>
  <c r="J32"/>
  <c r="H32"/>
  <c r="G32"/>
  <c r="J31"/>
  <c r="G31"/>
  <c r="J30"/>
  <c r="G30"/>
  <c r="J29"/>
  <c r="G29"/>
  <c r="J28"/>
  <c r="H28"/>
  <c r="G28"/>
  <c r="J27"/>
  <c r="G27"/>
  <c r="J26"/>
  <c r="G26"/>
  <c r="J25"/>
  <c r="G25"/>
  <c r="J24"/>
  <c r="H24"/>
  <c r="G24"/>
  <c r="J23"/>
  <c r="G23"/>
  <c r="J22"/>
  <c r="G22"/>
  <c r="J21"/>
  <c r="G21"/>
  <c r="J20"/>
  <c r="H20"/>
  <c r="G20"/>
  <c r="J19"/>
  <c r="G19"/>
  <c r="J18"/>
  <c r="G18"/>
  <c r="J17"/>
  <c r="G17"/>
  <c r="J16"/>
  <c r="H16"/>
  <c r="G16"/>
  <c r="J15"/>
  <c r="G15"/>
  <c r="J14"/>
  <c r="G14"/>
  <c r="J13"/>
  <c r="G13"/>
  <c r="J12"/>
  <c r="H12"/>
  <c r="G12"/>
  <c r="J11"/>
  <c r="G11"/>
  <c r="J10"/>
  <c r="H10"/>
  <c r="G10"/>
  <c r="J9"/>
  <c r="G9"/>
  <c r="J8"/>
  <c r="H8"/>
  <c r="G8"/>
  <c r="J7"/>
  <c r="G7"/>
  <c r="J6"/>
  <c r="H6"/>
  <c r="G6"/>
  <c r="J5"/>
  <c r="J36" s="1"/>
  <c r="J37" s="1"/>
  <c r="T2" s="1"/>
  <c r="G5"/>
  <c r="A5"/>
  <c r="B3"/>
  <c r="G2"/>
  <c r="I19" i="6" l="1"/>
  <c r="I27"/>
  <c r="I35"/>
  <c r="B5"/>
  <c r="H5"/>
  <c r="A6"/>
  <c r="H13"/>
  <c r="I13" s="1"/>
  <c r="H15"/>
  <c r="I15" s="1"/>
  <c r="H17"/>
  <c r="I17" s="1"/>
  <c r="H19"/>
  <c r="H21"/>
  <c r="I21" s="1"/>
  <c r="H23"/>
  <c r="I23" s="1"/>
  <c r="H25"/>
  <c r="I25" s="1"/>
  <c r="H27"/>
  <c r="H29"/>
  <c r="I29" s="1"/>
  <c r="H31"/>
  <c r="I31" s="1"/>
  <c r="H33"/>
  <c r="I33" s="1"/>
  <c r="H35"/>
  <c r="G36"/>
  <c r="K5"/>
  <c r="I6" i="5"/>
  <c r="H7"/>
  <c r="I7" s="1"/>
  <c r="I8"/>
  <c r="H9"/>
  <c r="I9" s="1"/>
  <c r="I10"/>
  <c r="H11"/>
  <c r="I11" s="1"/>
  <c r="I12"/>
  <c r="H14"/>
  <c r="I14" s="1"/>
  <c r="I16"/>
  <c r="H18"/>
  <c r="I18" s="1"/>
  <c r="I20"/>
  <c r="H22"/>
  <c r="I22" s="1"/>
  <c r="I24"/>
  <c r="H26"/>
  <c r="I26" s="1"/>
  <c r="I28"/>
  <c r="H30"/>
  <c r="I30" s="1"/>
  <c r="I32"/>
  <c r="H34"/>
  <c r="I34" s="1"/>
  <c r="B5"/>
  <c r="H5"/>
  <c r="A6"/>
  <c r="H13"/>
  <c r="I13" s="1"/>
  <c r="H15"/>
  <c r="I15" s="1"/>
  <c r="H17"/>
  <c r="I17" s="1"/>
  <c r="H19"/>
  <c r="I19" s="1"/>
  <c r="H21"/>
  <c r="I21" s="1"/>
  <c r="H23"/>
  <c r="I23" s="1"/>
  <c r="H25"/>
  <c r="I25" s="1"/>
  <c r="H27"/>
  <c r="I27" s="1"/>
  <c r="H29"/>
  <c r="I29" s="1"/>
  <c r="H31"/>
  <c r="I31" s="1"/>
  <c r="H33"/>
  <c r="I33" s="1"/>
  <c r="H35"/>
  <c r="I35" s="1"/>
  <c r="G36"/>
  <c r="K5"/>
  <c r="B3" i="1"/>
  <c r="G2"/>
  <c r="B6" i="6" l="1"/>
  <c r="A7"/>
  <c r="K6"/>
  <c r="H36"/>
  <c r="I5"/>
  <c r="B6" i="5"/>
  <c r="A7"/>
  <c r="K6"/>
  <c r="H36"/>
  <c r="I5"/>
  <c r="J6" i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36" s="1"/>
  <c r="J27"/>
  <c r="J28"/>
  <c r="J29"/>
  <c r="J30"/>
  <c r="J31"/>
  <c r="J32"/>
  <c r="J33"/>
  <c r="J34"/>
  <c r="J35"/>
  <c r="J5"/>
  <c r="G6"/>
  <c r="H6" s="1"/>
  <c r="I36" i="6" l="1"/>
  <c r="I37" s="1"/>
  <c r="I2" s="1"/>
  <c r="H37"/>
  <c r="I3" s="1"/>
  <c r="T36"/>
  <c r="T37" s="1"/>
  <c r="T3" s="1"/>
  <c r="B7"/>
  <c r="A8"/>
  <c r="K7"/>
  <c r="I36" i="5"/>
  <c r="I37" s="1"/>
  <c r="I2" s="1"/>
  <c r="H37"/>
  <c r="I3" s="1"/>
  <c r="T37"/>
  <c r="T3" s="1"/>
  <c r="B7"/>
  <c r="A8"/>
  <c r="K7"/>
  <c r="J37" i="1"/>
  <c r="T2" s="1"/>
  <c r="G35"/>
  <c r="A5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5"/>
  <c r="H5" s="1"/>
  <c r="B8" i="6" l="1"/>
  <c r="A9"/>
  <c r="K8"/>
  <c r="B8" i="5"/>
  <c r="A9"/>
  <c r="K8"/>
  <c r="H36" i="1"/>
  <c r="T37" s="1"/>
  <c r="T3" s="1"/>
  <c r="B5"/>
  <c r="H35"/>
  <c r="I35" s="1"/>
  <c r="K5"/>
  <c r="I12"/>
  <c r="I24"/>
  <c r="I8"/>
  <c r="I20"/>
  <c r="I28"/>
  <c r="I32"/>
  <c r="I16"/>
  <c r="A6"/>
  <c r="I17"/>
  <c r="I13"/>
  <c r="I33"/>
  <c r="I29"/>
  <c r="I25"/>
  <c r="I21"/>
  <c r="I9"/>
  <c r="I31"/>
  <c r="I27"/>
  <c r="I23"/>
  <c r="I19"/>
  <c r="I15"/>
  <c r="I11"/>
  <c r="I7"/>
  <c r="I34"/>
  <c r="I30"/>
  <c r="I26"/>
  <c r="I36" s="1"/>
  <c r="I22"/>
  <c r="I18"/>
  <c r="I14"/>
  <c r="I10"/>
  <c r="I6"/>
  <c r="G36"/>
  <c r="B9" i="6" l="1"/>
  <c r="A10"/>
  <c r="K9"/>
  <c r="B9" i="5"/>
  <c r="A10"/>
  <c r="K9"/>
  <c r="K6" i="1"/>
  <c r="A7"/>
  <c r="B6"/>
  <c r="H37"/>
  <c r="I3" s="1"/>
  <c r="I5"/>
  <c r="B10" i="6" l="1"/>
  <c r="A11"/>
  <c r="K10"/>
  <c r="B10" i="5"/>
  <c r="A11"/>
  <c r="K10"/>
  <c r="K7" i="1"/>
  <c r="I37"/>
  <c r="I2" s="1"/>
  <c r="A8"/>
  <c r="B7"/>
  <c r="B11" i="6" l="1"/>
  <c r="A12"/>
  <c r="K11"/>
  <c r="B11" i="5"/>
  <c r="A12"/>
  <c r="K11"/>
  <c r="K8" i="1"/>
  <c r="A9"/>
  <c r="B8"/>
  <c r="A13" i="6" l="1"/>
  <c r="B12"/>
  <c r="K12"/>
  <c r="A13" i="5"/>
  <c r="B12"/>
  <c r="K12"/>
  <c r="K9" i="1"/>
  <c r="A10"/>
  <c r="B9"/>
  <c r="K13" i="6" l="1"/>
  <c r="A14"/>
  <c r="B13"/>
  <c r="K13" i="5"/>
  <c r="A14"/>
  <c r="B13"/>
  <c r="K10" i="1"/>
  <c r="A11"/>
  <c r="B10"/>
  <c r="A15" i="6" l="1"/>
  <c r="B14"/>
  <c r="K14"/>
  <c r="A15" i="5"/>
  <c r="B14"/>
  <c r="K14"/>
  <c r="K11" i="1"/>
  <c r="A12"/>
  <c r="B11"/>
  <c r="K15" i="6" l="1"/>
  <c r="A16"/>
  <c r="B15"/>
  <c r="K15" i="5"/>
  <c r="A16"/>
  <c r="B15"/>
  <c r="K12" i="1"/>
  <c r="A13"/>
  <c r="B12"/>
  <c r="A17" i="6" l="1"/>
  <c r="B16"/>
  <c r="K16"/>
  <c r="A17" i="5"/>
  <c r="B16"/>
  <c r="K16"/>
  <c r="K13" i="1"/>
  <c r="A14"/>
  <c r="B13"/>
  <c r="K17" i="6" l="1"/>
  <c r="A18"/>
  <c r="B17"/>
  <c r="K17" i="5"/>
  <c r="A18"/>
  <c r="B17"/>
  <c r="K14" i="1"/>
  <c r="A15"/>
  <c r="B14"/>
  <c r="A19" i="6" l="1"/>
  <c r="B18"/>
  <c r="K18"/>
  <c r="A19" i="5"/>
  <c r="B18"/>
  <c r="K18"/>
  <c r="K15" i="1"/>
  <c r="A16"/>
  <c r="B15"/>
  <c r="K19" i="6" l="1"/>
  <c r="A20"/>
  <c r="B19"/>
  <c r="K19" i="5"/>
  <c r="A20"/>
  <c r="B19"/>
  <c r="K16" i="1"/>
  <c r="A17"/>
  <c r="B16"/>
  <c r="A21" i="6" l="1"/>
  <c r="B20"/>
  <c r="K20"/>
  <c r="A21" i="5"/>
  <c r="B20"/>
  <c r="K20"/>
  <c r="K17" i="1"/>
  <c r="A18"/>
  <c r="B17"/>
  <c r="K21" i="6" l="1"/>
  <c r="A22"/>
  <c r="B21"/>
  <c r="K21" i="5"/>
  <c r="A22"/>
  <c r="B21"/>
  <c r="K18" i="1"/>
  <c r="A19"/>
  <c r="B18"/>
  <c r="A23" i="6" l="1"/>
  <c r="B22"/>
  <c r="K22"/>
  <c r="A23" i="5"/>
  <c r="B22"/>
  <c r="K22"/>
  <c r="K19" i="1"/>
  <c r="A20"/>
  <c r="B19"/>
  <c r="K23" i="6" l="1"/>
  <c r="A24"/>
  <c r="B23"/>
  <c r="K23" i="5"/>
  <c r="A24"/>
  <c r="B23"/>
  <c r="K20" i="1"/>
  <c r="A21"/>
  <c r="B20"/>
  <c r="A25" i="6" l="1"/>
  <c r="B24"/>
  <c r="K24"/>
  <c r="A25" i="5"/>
  <c r="B24"/>
  <c r="K24"/>
  <c r="K21" i="1"/>
  <c r="A22"/>
  <c r="B21"/>
  <c r="K25" i="6" l="1"/>
  <c r="A26"/>
  <c r="B25"/>
  <c r="K25" i="5"/>
  <c r="A26"/>
  <c r="B25"/>
  <c r="K22" i="1"/>
  <c r="A23"/>
  <c r="B22"/>
  <c r="A27" i="6" l="1"/>
  <c r="B26"/>
  <c r="K26"/>
  <c r="A27" i="5"/>
  <c r="B26"/>
  <c r="K26"/>
  <c r="K23" i="1"/>
  <c r="A24"/>
  <c r="B23"/>
  <c r="K27" i="6" l="1"/>
  <c r="A28"/>
  <c r="B27"/>
  <c r="K27" i="5"/>
  <c r="A28"/>
  <c r="B27"/>
  <c r="K24" i="1"/>
  <c r="A25"/>
  <c r="B24"/>
  <c r="A29" i="6" l="1"/>
  <c r="B28"/>
  <c r="K28"/>
  <c r="A29" i="5"/>
  <c r="B28"/>
  <c r="K28"/>
  <c r="K25" i="1"/>
  <c r="A26"/>
  <c r="B25"/>
  <c r="K29" i="6" l="1"/>
  <c r="A30"/>
  <c r="B29"/>
  <c r="K29" i="5"/>
  <c r="A30"/>
  <c r="B29"/>
  <c r="K26" i="1"/>
  <c r="A27"/>
  <c r="B26"/>
  <c r="A31" i="6" l="1"/>
  <c r="B30"/>
  <c r="K30"/>
  <c r="A31" i="5"/>
  <c r="B30"/>
  <c r="K30"/>
  <c r="K27" i="1"/>
  <c r="A28"/>
  <c r="B27"/>
  <c r="K31" i="6" l="1"/>
  <c r="A32"/>
  <c r="B31"/>
  <c r="K31" i="5"/>
  <c r="A32"/>
  <c r="B31"/>
  <c r="K28" i="1"/>
  <c r="A29"/>
  <c r="B28"/>
  <c r="A33" i="6" l="1"/>
  <c r="B32"/>
  <c r="K32"/>
  <c r="A33" i="5"/>
  <c r="B32"/>
  <c r="K32"/>
  <c r="K29" i="1"/>
  <c r="A30"/>
  <c r="B29"/>
  <c r="K33" i="6" l="1"/>
  <c r="A34"/>
  <c r="B33"/>
  <c r="K33" i="5"/>
  <c r="A34"/>
  <c r="B33"/>
  <c r="K30" i="1"/>
  <c r="A31"/>
  <c r="B30"/>
  <c r="A35" i="6" l="1"/>
  <c r="B34"/>
  <c r="K34"/>
  <c r="A35" i="5"/>
  <c r="B34"/>
  <c r="K34"/>
  <c r="K31" i="1"/>
  <c r="A32"/>
  <c r="B31"/>
  <c r="K35" i="6" l="1"/>
  <c r="B35"/>
  <c r="K35" i="5"/>
  <c r="B35"/>
  <c r="K32" i="1"/>
  <c r="A33"/>
  <c r="B32"/>
  <c r="M11" i="6" l="1"/>
  <c r="M6"/>
  <c r="M10"/>
  <c r="M7"/>
  <c r="M9"/>
  <c r="M8"/>
  <c r="M11" i="5"/>
  <c r="M6"/>
  <c r="M9"/>
  <c r="M10"/>
  <c r="M7"/>
  <c r="M8"/>
  <c r="K33" i="1"/>
  <c r="A34"/>
  <c r="B33"/>
  <c r="A35" l="1"/>
  <c r="K34"/>
  <c r="B34"/>
  <c r="K35" l="1"/>
  <c r="B35"/>
  <c r="M9" l="1"/>
  <c r="M8"/>
  <c r="M11"/>
  <c r="M10"/>
  <c r="M7"/>
  <c r="M6"/>
</calcChain>
</file>

<file path=xl/comments1.xml><?xml version="1.0" encoding="utf-8"?>
<comments xmlns="http://schemas.openxmlformats.org/spreadsheetml/2006/main">
  <authors>
    <author>作成者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シート名に名前を入れるとシート名が表示される
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締日の翌日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給与の締日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日にちごとに出勤時間、退勤時間、休憩開始、休憩終了を入力すると
残業時間、実労働時間、週ごとの労働時間が計算されます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シート名に名前を入れるとシート名が表示される
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締日の翌日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給与の締日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日にちごとに出勤時間、退勤時間、休憩開始、休憩終了を入力すると
残業時間、実労働時間、週ごとの労働時間が計算されます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B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シート名に名前を入れるとシート名が表示される
</t>
        </r>
      </text>
    </comment>
    <comment ref="D3" authorId="0">
      <text>
        <r>
          <rPr>
            <b/>
            <sz val="9"/>
            <color indexed="81"/>
            <rFont val="ＭＳ Ｐゴシック"/>
            <family val="3"/>
            <charset val="128"/>
          </rPr>
          <t>締日の翌日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" authorId="0">
      <text>
        <r>
          <rPr>
            <b/>
            <sz val="9"/>
            <color indexed="81"/>
            <rFont val="ＭＳ Ｐゴシック"/>
            <family val="3"/>
            <charset val="128"/>
          </rPr>
          <t>給与の締日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日にちごとに出勤時間、退勤時間、休憩開始、休憩終了を入力すると
残業時間、実労働時間、週ごとの労働時間が計算されます</t>
        </r>
      </text>
    </comment>
  </commentList>
</comments>
</file>

<file path=xl/sharedStrings.xml><?xml version="1.0" encoding="utf-8"?>
<sst xmlns="http://schemas.openxmlformats.org/spreadsheetml/2006/main" count="99" uniqueCount="32">
  <si>
    <t>出勤時間</t>
    <rPh sb="0" eb="2">
      <t>シュッキン</t>
    </rPh>
    <rPh sb="2" eb="4">
      <t>ジカン</t>
    </rPh>
    <phoneticPr fontId="3"/>
  </si>
  <si>
    <t>退勤時間</t>
    <rPh sb="0" eb="2">
      <t>タイキン</t>
    </rPh>
    <rPh sb="2" eb="4">
      <t>ジカン</t>
    </rPh>
    <phoneticPr fontId="3"/>
  </si>
  <si>
    <t>休憩開始</t>
    <rPh sb="0" eb="2">
      <t>キュウケイ</t>
    </rPh>
    <phoneticPr fontId="3"/>
  </si>
  <si>
    <t>休憩終了</t>
    <rPh sb="0" eb="2">
      <t>キュウケイ</t>
    </rPh>
    <phoneticPr fontId="3"/>
  </si>
  <si>
    <t>労働時間</t>
    <rPh sb="0" eb="2">
      <t>ロウドウ</t>
    </rPh>
    <rPh sb="2" eb="4">
      <t>ジカン</t>
    </rPh>
    <phoneticPr fontId="3"/>
  </si>
  <si>
    <t>残業時間</t>
    <rPh sb="0" eb="2">
      <t>ザンギョウ</t>
    </rPh>
    <rPh sb="2" eb="4">
      <t>ジカン</t>
    </rPh>
    <phoneticPr fontId="3"/>
  </si>
  <si>
    <t>FLOOR(セル,"0:15")　時間を0：15で切り捨て</t>
    <rPh sb="17" eb="19">
      <t>ジカン</t>
    </rPh>
    <rPh sb="25" eb="26">
      <t>キ</t>
    </rPh>
    <rPh sb="27" eb="28">
      <t>ス</t>
    </rPh>
    <phoneticPr fontId="3"/>
  </si>
  <si>
    <t>CEILING(セル,"0:15")　出勤時間を0：15で切り上げ</t>
    <rPh sb="19" eb="21">
      <t>シュッキン</t>
    </rPh>
    <rPh sb="21" eb="23">
      <t>ジカン</t>
    </rPh>
    <rPh sb="29" eb="30">
      <t>キ</t>
    </rPh>
    <rPh sb="31" eb="32">
      <t>ア</t>
    </rPh>
    <phoneticPr fontId="3"/>
  </si>
  <si>
    <t>8：25→8：30</t>
    <phoneticPr fontId="3"/>
  </si>
  <si>
    <t>17：35→17：30</t>
    <phoneticPr fontId="3"/>
  </si>
  <si>
    <t>出勤時間-退勤時間-休憩時間</t>
    <rPh sb="0" eb="2">
      <t>シュッキン</t>
    </rPh>
    <rPh sb="2" eb="4">
      <t>ジカン</t>
    </rPh>
    <rPh sb="5" eb="7">
      <t>タイキン</t>
    </rPh>
    <rPh sb="7" eb="9">
      <t>ジカン</t>
    </rPh>
    <rPh sb="10" eb="12">
      <t>キュウケイ</t>
    </rPh>
    <rPh sb="12" eb="14">
      <t>ジカン</t>
    </rPh>
    <phoneticPr fontId="3"/>
  </si>
  <si>
    <t>労働時間のセルの書式（表示形式）をユーザー定義〔h〕:mmへ変更</t>
    <rPh sb="0" eb="2">
      <t>ロウドウ</t>
    </rPh>
    <rPh sb="2" eb="4">
      <t>ジカン</t>
    </rPh>
    <rPh sb="8" eb="10">
      <t>ショシキ</t>
    </rPh>
    <rPh sb="11" eb="13">
      <t>ヒョウジ</t>
    </rPh>
    <rPh sb="13" eb="15">
      <t>ケイシキ</t>
    </rPh>
    <rPh sb="21" eb="23">
      <t>テイギ</t>
    </rPh>
    <rPh sb="30" eb="32">
      <t>ヘンコウ</t>
    </rPh>
    <phoneticPr fontId="3"/>
  </si>
  <si>
    <t>IF((F4-TIME(8,0,0))&lt;TIME(0,0,0),0,(F4-TIME(8,0,0)))</t>
  </si>
  <si>
    <t>締め日</t>
    <rPh sb="0" eb="1">
      <t>シ</t>
    </rPh>
    <rPh sb="2" eb="3">
      <t>ビ</t>
    </rPh>
    <phoneticPr fontId="3"/>
  </si>
  <si>
    <t>初日</t>
    <rPh sb="0" eb="2">
      <t>ショニチ</t>
    </rPh>
    <phoneticPr fontId="3"/>
  </si>
  <si>
    <t>第1週</t>
    <rPh sb="0" eb="1">
      <t>ダイ</t>
    </rPh>
    <rPh sb="2" eb="3">
      <t>シュウ</t>
    </rPh>
    <phoneticPr fontId="5"/>
  </si>
  <si>
    <t>第2週</t>
    <rPh sb="0" eb="1">
      <t>ダイ</t>
    </rPh>
    <rPh sb="2" eb="3">
      <t>シュウ</t>
    </rPh>
    <phoneticPr fontId="5"/>
  </si>
  <si>
    <t>第3週</t>
    <rPh sb="0" eb="1">
      <t>ダイ</t>
    </rPh>
    <rPh sb="2" eb="3">
      <t>シュウ</t>
    </rPh>
    <phoneticPr fontId="5"/>
  </si>
  <si>
    <t>第4週</t>
    <rPh sb="0" eb="1">
      <t>ダイ</t>
    </rPh>
    <rPh sb="2" eb="3">
      <t>シュウ</t>
    </rPh>
    <phoneticPr fontId="5"/>
  </si>
  <si>
    <t>第5週</t>
    <rPh sb="0" eb="1">
      <t>ダイ</t>
    </rPh>
    <rPh sb="2" eb="3">
      <t>シュウ</t>
    </rPh>
    <phoneticPr fontId="5"/>
  </si>
  <si>
    <t>第6週</t>
    <rPh sb="0" eb="1">
      <t>ダイ</t>
    </rPh>
    <rPh sb="2" eb="3">
      <t>シュウ</t>
    </rPh>
    <phoneticPr fontId="5"/>
  </si>
  <si>
    <t>氏名</t>
    <rPh sb="0" eb="2">
      <t>シメイ</t>
    </rPh>
    <phoneticPr fontId="3"/>
  </si>
  <si>
    <t>部門</t>
    <rPh sb="0" eb="2">
      <t>ブモン</t>
    </rPh>
    <phoneticPr fontId="3"/>
  </si>
  <si>
    <t>出勤日数</t>
    <rPh sb="0" eb="2">
      <t>シュッキン</t>
    </rPh>
    <rPh sb="2" eb="4">
      <t>ニッスウ</t>
    </rPh>
    <phoneticPr fontId="3"/>
  </si>
  <si>
    <t>深夜時間</t>
    <rPh sb="0" eb="4">
      <t>シンヤジカン</t>
    </rPh>
    <phoneticPr fontId="3"/>
  </si>
  <si>
    <t>実労働時間</t>
    <phoneticPr fontId="3"/>
  </si>
  <si>
    <t>残業時間</t>
    <phoneticPr fontId="3"/>
  </si>
  <si>
    <t>総労働時間</t>
    <rPh sb="0" eb="1">
      <t>ソウ</t>
    </rPh>
    <rPh sb="1" eb="3">
      <t>ロウドウ</t>
    </rPh>
    <rPh sb="3" eb="5">
      <t>ジカン</t>
    </rPh>
    <phoneticPr fontId="3"/>
  </si>
  <si>
    <t>実労働時間</t>
    <rPh sb="0" eb="1">
      <t>ジツ</t>
    </rPh>
    <rPh sb="1" eb="3">
      <t>ロウドウ</t>
    </rPh>
    <rPh sb="3" eb="5">
      <t>ジカン</t>
    </rPh>
    <phoneticPr fontId="3"/>
  </si>
  <si>
    <t>深夜時間</t>
    <phoneticPr fontId="3"/>
  </si>
  <si>
    <t>残業60H超</t>
    <rPh sb="0" eb="2">
      <t>ザンギョウ</t>
    </rPh>
    <rPh sb="5" eb="6">
      <t>コ</t>
    </rPh>
    <phoneticPr fontId="3"/>
  </si>
  <si>
    <t>残業60H超</t>
    <phoneticPr fontId="3"/>
  </si>
</sst>
</file>

<file path=xl/styles.xml><?xml version="1.0" encoding="utf-8"?>
<styleSheet xmlns="http://schemas.openxmlformats.org/spreadsheetml/2006/main">
  <numFmts count="2">
    <numFmt numFmtId="176" formatCode="[h]:mm"/>
    <numFmt numFmtId="177" formatCode="aaa"/>
  </numFmts>
  <fonts count="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0D1127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B131A"/>
      <name val="Meiryo UI"/>
      <family val="3"/>
      <charset val="128"/>
    </font>
    <font>
      <sz val="6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7">
    <xf numFmtId="0" fontId="0" fillId="0" borderId="0" xfId="0">
      <alignment vertical="center"/>
    </xf>
    <xf numFmtId="176" fontId="4" fillId="0" borderId="0" xfId="1" applyNumberFormat="1" applyFont="1" applyFill="1">
      <alignment vertical="center"/>
    </xf>
    <xf numFmtId="0" fontId="4" fillId="0" borderId="0" xfId="1" applyFont="1" applyFill="1">
      <alignment vertical="center"/>
    </xf>
    <xf numFmtId="176" fontId="0" fillId="0" borderId="0" xfId="0" applyNumberFormat="1">
      <alignment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4" fontId="0" fillId="0" borderId="8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0" fillId="0" borderId="12" xfId="0" applyNumberFormat="1" applyBorder="1">
      <alignment vertical="center"/>
    </xf>
    <xf numFmtId="0" fontId="0" fillId="0" borderId="13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6" xfId="0" applyFill="1" applyBorder="1">
      <alignment vertical="center"/>
    </xf>
    <xf numFmtId="0" fontId="2" fillId="2" borderId="17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2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0" fillId="0" borderId="17" xfId="0" applyBorder="1" applyAlignment="1"/>
    <xf numFmtId="0" fontId="0" fillId="0" borderId="17" xfId="0" applyBorder="1">
      <alignment vertical="center"/>
    </xf>
    <xf numFmtId="0" fontId="0" fillId="0" borderId="0" xfId="0" applyBorder="1" applyAlignment="1"/>
    <xf numFmtId="176" fontId="0" fillId="0" borderId="0" xfId="0" applyNumberFormat="1" applyBorder="1" applyAlignment="1"/>
    <xf numFmtId="0" fontId="0" fillId="0" borderId="0" xfId="0" applyBorder="1">
      <alignment vertical="center"/>
    </xf>
    <xf numFmtId="176" fontId="0" fillId="0" borderId="18" xfId="0" applyNumberFormat="1" applyBorder="1">
      <alignment vertical="center"/>
    </xf>
    <xf numFmtId="56" fontId="0" fillId="0" borderId="3" xfId="0" applyNumberFormat="1" applyFill="1" applyBorder="1">
      <alignment vertical="center"/>
    </xf>
    <xf numFmtId="56" fontId="0" fillId="0" borderId="20" xfId="0" applyNumberFormat="1" applyFill="1" applyBorder="1">
      <alignment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6" fontId="4" fillId="2" borderId="4" xfId="1" applyNumberFormat="1" applyFont="1" applyFill="1" applyBorder="1">
      <alignment vertical="center"/>
    </xf>
    <xf numFmtId="176" fontId="4" fillId="2" borderId="1" xfId="1" applyNumberFormat="1" applyFont="1" applyFill="1" applyBorder="1">
      <alignment vertical="center"/>
    </xf>
    <xf numFmtId="176" fontId="4" fillId="0" borderId="3" xfId="1" applyNumberFormat="1" applyFont="1" applyFill="1" applyBorder="1">
      <alignment vertical="center"/>
    </xf>
    <xf numFmtId="176" fontId="4" fillId="0" borderId="20" xfId="1" applyNumberFormat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4" fillId="0" borderId="21" xfId="1" applyNumberFormat="1" applyFont="1" applyFill="1" applyBorder="1">
      <alignment vertical="center"/>
    </xf>
    <xf numFmtId="176" fontId="4" fillId="0" borderId="22" xfId="1" applyNumberFormat="1" applyFont="1" applyFill="1" applyBorder="1">
      <alignment vertical="center"/>
    </xf>
    <xf numFmtId="176" fontId="4" fillId="2" borderId="3" xfId="1" applyNumberFormat="1" applyFont="1" applyFill="1" applyBorder="1">
      <alignment vertical="center"/>
    </xf>
    <xf numFmtId="176" fontId="4" fillId="2" borderId="20" xfId="1" applyNumberFormat="1" applyFont="1" applyFill="1" applyBorder="1">
      <alignment vertical="center"/>
    </xf>
    <xf numFmtId="176" fontId="4" fillId="0" borderId="4" xfId="1" applyNumberFormat="1" applyFont="1" applyFill="1" applyBorder="1">
      <alignment vertical="center"/>
    </xf>
    <xf numFmtId="176" fontId="4" fillId="0" borderId="1" xfId="1" applyNumberFormat="1" applyFont="1" applyFill="1" applyBorder="1">
      <alignment vertical="center"/>
    </xf>
    <xf numFmtId="56" fontId="0" fillId="0" borderId="8" xfId="0" applyNumberFormat="1" applyFill="1" applyBorder="1">
      <alignment vertical="center"/>
    </xf>
    <xf numFmtId="177" fontId="0" fillId="0" borderId="8" xfId="0" applyNumberFormat="1" applyFill="1" applyBorder="1" applyAlignment="1">
      <alignment horizontal="center" vertical="center"/>
    </xf>
    <xf numFmtId="176" fontId="4" fillId="2" borderId="2" xfId="1" applyNumberFormat="1" applyFont="1" applyFill="1" applyBorder="1">
      <alignment vertical="center"/>
    </xf>
    <xf numFmtId="176" fontId="4" fillId="0" borderId="8" xfId="1" applyNumberFormat="1" applyFont="1" applyFill="1" applyBorder="1">
      <alignment vertical="center"/>
    </xf>
    <xf numFmtId="176" fontId="4" fillId="0" borderId="23" xfId="1" applyNumberFormat="1" applyFont="1" applyFill="1" applyBorder="1">
      <alignment vertical="center"/>
    </xf>
    <xf numFmtId="176" fontId="4" fillId="2" borderId="8" xfId="1" applyNumberFormat="1" applyFont="1" applyFill="1" applyBorder="1">
      <alignment vertical="center"/>
    </xf>
    <xf numFmtId="176" fontId="4" fillId="0" borderId="2" xfId="1" applyNumberFormat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176" fontId="4" fillId="0" borderId="14" xfId="1" applyNumberFormat="1" applyFont="1" applyFill="1" applyBorder="1">
      <alignment vertical="center"/>
    </xf>
    <xf numFmtId="0" fontId="0" fillId="0" borderId="14" xfId="0" applyBorder="1">
      <alignment vertical="center"/>
    </xf>
    <xf numFmtId="176" fontId="4" fillId="0" borderId="24" xfId="1" applyNumberFormat="1" applyFont="1" applyFill="1" applyBorder="1">
      <alignment vertical="center"/>
    </xf>
    <xf numFmtId="0" fontId="2" fillId="0" borderId="25" xfId="1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9" xfId="0" applyBorder="1">
      <alignment vertical="center"/>
    </xf>
    <xf numFmtId="176" fontId="0" fillId="0" borderId="10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="85" zoomScaleNormal="85" zoomScaleSheetLayoutView="85" workbookViewId="0">
      <selection activeCell="U36" sqref="U36"/>
    </sheetView>
  </sheetViews>
  <sheetFormatPr defaultRowHeight="18.75"/>
  <cols>
    <col min="1" max="1" width="9.25" bestFit="1" customWidth="1"/>
    <col min="2" max="2" width="5.625" customWidth="1"/>
    <col min="3" max="10" width="10.875" customWidth="1"/>
    <col min="11" max="14" width="10.875" hidden="1" customWidth="1"/>
    <col min="15" max="18" width="9" hidden="1" customWidth="1"/>
    <col min="19" max="19" width="0" hidden="1" customWidth="1"/>
    <col min="20" max="20" width="11.375" customWidth="1"/>
  </cols>
  <sheetData>
    <row r="1" spans="1:20" ht="19.5" thickBot="1"/>
    <row r="2" spans="1:20">
      <c r="A2" s="6" t="s">
        <v>22</v>
      </c>
      <c r="B2" s="61"/>
      <c r="C2" s="62"/>
      <c r="D2" s="6" t="s">
        <v>14</v>
      </c>
      <c r="E2" s="6" t="s">
        <v>13</v>
      </c>
      <c r="F2" s="7" t="s">
        <v>23</v>
      </c>
      <c r="G2" s="8">
        <f>COUNT(C5:C35)</f>
        <v>0</v>
      </c>
      <c r="H2" s="7" t="s">
        <v>25</v>
      </c>
      <c r="I2" s="9">
        <f>I37</f>
        <v>0</v>
      </c>
      <c r="J2" s="7" t="s">
        <v>29</v>
      </c>
      <c r="K2" s="56"/>
      <c r="L2" s="56"/>
      <c r="M2" s="56"/>
      <c r="N2" s="56"/>
      <c r="O2" s="56"/>
      <c r="P2" s="56"/>
      <c r="Q2" s="56"/>
      <c r="R2" s="56"/>
      <c r="S2" s="56"/>
      <c r="T2" s="57">
        <f>J37</f>
        <v>0</v>
      </c>
    </row>
    <row r="3" spans="1:20" ht="19.5" thickBot="1">
      <c r="A3" s="10" t="s">
        <v>21</v>
      </c>
      <c r="B3" s="63" t="str">
        <f ca="1">RIGHT(CELL("filename",A1),LEN(CELL("filename",A1))-FIND("]",CELL("filename",A1)))</f>
        <v>正社員1</v>
      </c>
      <c r="C3" s="64"/>
      <c r="D3" s="11">
        <v>44337</v>
      </c>
      <c r="E3" s="11">
        <v>44367</v>
      </c>
      <c r="F3" s="12"/>
      <c r="G3" s="13"/>
      <c r="H3" s="12" t="s">
        <v>26</v>
      </c>
      <c r="I3" s="14">
        <f>H37</f>
        <v>0</v>
      </c>
      <c r="J3" s="58" t="s">
        <v>31</v>
      </c>
      <c r="K3" s="59"/>
      <c r="L3" s="59"/>
      <c r="M3" s="59"/>
      <c r="N3" s="59"/>
      <c r="O3" s="59"/>
      <c r="P3" s="59"/>
      <c r="Q3" s="59"/>
      <c r="R3" s="59"/>
      <c r="S3" s="59"/>
      <c r="T3" s="60">
        <f>T37</f>
        <v>0</v>
      </c>
    </row>
    <row r="4" spans="1:20" ht="19.5" thickBot="1">
      <c r="A4" s="16"/>
      <c r="B4" s="17"/>
      <c r="C4" s="18" t="s">
        <v>0</v>
      </c>
      <c r="D4" s="19" t="s">
        <v>1</v>
      </c>
      <c r="E4" s="20" t="s">
        <v>2</v>
      </c>
      <c r="F4" s="37" t="s">
        <v>3</v>
      </c>
      <c r="G4" s="20" t="s">
        <v>27</v>
      </c>
      <c r="H4" s="21" t="s">
        <v>5</v>
      </c>
      <c r="I4" s="22" t="s">
        <v>28</v>
      </c>
      <c r="J4" s="55" t="s">
        <v>24</v>
      </c>
      <c r="K4" s="4"/>
      <c r="L4" s="4"/>
      <c r="M4" s="4"/>
      <c r="N4" s="4"/>
      <c r="T4" s="66" t="s">
        <v>30</v>
      </c>
    </row>
    <row r="5" spans="1:20" ht="18" customHeight="1">
      <c r="A5" s="29">
        <f>D3</f>
        <v>44337</v>
      </c>
      <c r="B5" s="31">
        <f>IF(A5&gt;$E$3,"",WEEKDAY(A5))</f>
        <v>6</v>
      </c>
      <c r="C5" s="40"/>
      <c r="D5" s="35"/>
      <c r="E5" s="33"/>
      <c r="F5" s="38"/>
      <c r="G5" s="40">
        <f>(D5-C5)-(F5-E5)</f>
        <v>0</v>
      </c>
      <c r="H5" s="42">
        <f>IF((G5-TIME(8,0,0))&lt;TIME(0,0,0),0,(G5-TIME(8,0,0)))</f>
        <v>0</v>
      </c>
      <c r="I5" s="40">
        <f>G5-H5</f>
        <v>0</v>
      </c>
      <c r="J5" s="35">
        <f>IF((D5-TIME(22,0,0))&lt;TIME(0,0,0),0,(D5-TIME(22,0,0)))</f>
        <v>0</v>
      </c>
      <c r="K5" s="23">
        <f>WEEKNUM(A5,2)</f>
        <v>21</v>
      </c>
      <c r="L5" s="23"/>
      <c r="M5" s="23"/>
      <c r="N5" s="23"/>
      <c r="O5" s="24" t="s">
        <v>7</v>
      </c>
      <c r="P5" s="24"/>
      <c r="Q5" s="24"/>
      <c r="R5" s="24"/>
      <c r="S5" s="24"/>
      <c r="T5" s="28"/>
    </row>
    <row r="6" spans="1:20" ht="18" customHeight="1">
      <c r="A6" s="30">
        <f>IF((A5+1)&gt;$E$3,"",(A5+1))</f>
        <v>44338</v>
      </c>
      <c r="B6" s="32">
        <f t="shared" ref="B6:B35" si="0">IF(A6&gt;$E$3,"",WEEKDAY(A6))</f>
        <v>7</v>
      </c>
      <c r="C6" s="34"/>
      <c r="D6" s="36"/>
      <c r="E6" s="34"/>
      <c r="F6" s="39"/>
      <c r="G6" s="41">
        <f>(D6-C6)-(F6-E6)</f>
        <v>0</v>
      </c>
      <c r="H6" s="43">
        <f>IF((G6-TIME(8,0,0))&lt;TIME(0,0,0),0,(G6-TIME(8,0,0)))</f>
        <v>0</v>
      </c>
      <c r="I6" s="41">
        <f t="shared" ref="I6:I35" si="1">G6-H6</f>
        <v>0</v>
      </c>
      <c r="J6" s="36">
        <f>IF((D6-TIME(22,0,0))&lt;TIME(0,0,0),0,(D6-TIME(22,0,0)))</f>
        <v>0</v>
      </c>
      <c r="K6" s="25">
        <f t="shared" ref="K6:K35" si="2">WEEKNUM(A6,2)</f>
        <v>21</v>
      </c>
      <c r="L6" s="25" t="s">
        <v>15</v>
      </c>
      <c r="M6" s="26">
        <f>SUMIF($K$5:$K$35,WEEKNUM($A$5),$I$5:$I$35)</f>
        <v>0</v>
      </c>
      <c r="N6" s="26"/>
      <c r="O6" s="27" t="s">
        <v>8</v>
      </c>
      <c r="P6" s="27"/>
      <c r="Q6" s="27"/>
      <c r="R6" s="27"/>
      <c r="S6" s="27"/>
      <c r="T6" s="28"/>
    </row>
    <row r="7" spans="1:20" ht="18" customHeight="1">
      <c r="A7" s="30">
        <f t="shared" ref="A7:A34" si="3">IF((A6+1)&gt;$E$3,"",(A6+1))</f>
        <v>44339</v>
      </c>
      <c r="B7" s="32">
        <f t="shared" si="0"/>
        <v>1</v>
      </c>
      <c r="C7" s="34"/>
      <c r="D7" s="36"/>
      <c r="E7" s="34"/>
      <c r="F7" s="39"/>
      <c r="G7" s="41">
        <f t="shared" ref="G7:G35" si="4">(D7-C7)-(F7-E7)</f>
        <v>0</v>
      </c>
      <c r="H7" s="43">
        <f t="shared" ref="H7:H35" si="5">IF((G7-TIME(8,0,0))&lt;TIME(0,0,0),0,(G7-TIME(8,0,0)))</f>
        <v>0</v>
      </c>
      <c r="I7" s="41">
        <f t="shared" si="1"/>
        <v>0</v>
      </c>
      <c r="J7" s="36">
        <f t="shared" ref="J7:J35" si="6">IF((D7-TIME(22,0,0))&lt;TIME(0,0,0),0,(D7-TIME(22,0,0)))</f>
        <v>0</v>
      </c>
      <c r="K7" s="25">
        <f t="shared" si="2"/>
        <v>21</v>
      </c>
      <c r="L7" s="25" t="s">
        <v>16</v>
      </c>
      <c r="M7" s="26">
        <f>SUMIF($K$5:$K$35,WEEKNUM($A$5)+1,$I$5:$I$35)</f>
        <v>0</v>
      </c>
      <c r="N7" s="26"/>
      <c r="O7" s="27"/>
      <c r="P7" s="27"/>
      <c r="Q7" s="27"/>
      <c r="R7" s="27"/>
      <c r="S7" s="27"/>
      <c r="T7" s="28"/>
    </row>
    <row r="8" spans="1:20" ht="18" customHeight="1">
      <c r="A8" s="30">
        <f t="shared" si="3"/>
        <v>44340</v>
      </c>
      <c r="B8" s="32">
        <f t="shared" si="0"/>
        <v>2</v>
      </c>
      <c r="C8" s="34"/>
      <c r="D8" s="36"/>
      <c r="E8" s="34"/>
      <c r="F8" s="39"/>
      <c r="G8" s="41">
        <f t="shared" si="4"/>
        <v>0</v>
      </c>
      <c r="H8" s="43">
        <f t="shared" si="5"/>
        <v>0</v>
      </c>
      <c r="I8" s="41">
        <f t="shared" si="1"/>
        <v>0</v>
      </c>
      <c r="J8" s="36">
        <f t="shared" si="6"/>
        <v>0</v>
      </c>
      <c r="K8" s="25">
        <f t="shared" si="2"/>
        <v>22</v>
      </c>
      <c r="L8" s="25" t="s">
        <v>17</v>
      </c>
      <c r="M8" s="26">
        <f>SUMIF($K$5:$K$35,WEEKNUM($A$5)+2,$I$5:$I$35)</f>
        <v>0</v>
      </c>
      <c r="N8" s="26"/>
      <c r="O8" s="27" t="s">
        <v>6</v>
      </c>
      <c r="P8" s="27"/>
      <c r="Q8" s="27"/>
      <c r="R8" s="27"/>
      <c r="S8" s="27"/>
      <c r="T8" s="28"/>
    </row>
    <row r="9" spans="1:20" ht="18" customHeight="1">
      <c r="A9" s="30">
        <f t="shared" si="3"/>
        <v>44341</v>
      </c>
      <c r="B9" s="32">
        <f t="shared" si="0"/>
        <v>3</v>
      </c>
      <c r="C9" s="34"/>
      <c r="D9" s="36"/>
      <c r="E9" s="34"/>
      <c r="F9" s="39"/>
      <c r="G9" s="41">
        <f t="shared" si="4"/>
        <v>0</v>
      </c>
      <c r="H9" s="43">
        <f t="shared" si="5"/>
        <v>0</v>
      </c>
      <c r="I9" s="41">
        <f t="shared" si="1"/>
        <v>0</v>
      </c>
      <c r="J9" s="36">
        <f t="shared" si="6"/>
        <v>0</v>
      </c>
      <c r="K9" s="25">
        <f t="shared" si="2"/>
        <v>22</v>
      </c>
      <c r="L9" s="25" t="s">
        <v>18</v>
      </c>
      <c r="M9" s="26">
        <f>SUMIF($K$5:$K$35,WEEKNUM($A$5)+3,$I$5:$I$35)</f>
        <v>0</v>
      </c>
      <c r="N9" s="26"/>
      <c r="O9" s="27" t="s">
        <v>9</v>
      </c>
      <c r="P9" s="27"/>
      <c r="Q9" s="27"/>
      <c r="R9" s="27"/>
      <c r="S9" s="27"/>
      <c r="T9" s="28"/>
    </row>
    <row r="10" spans="1:20" ht="18" customHeight="1">
      <c r="A10" s="30">
        <f t="shared" si="3"/>
        <v>44342</v>
      </c>
      <c r="B10" s="32">
        <f t="shared" si="0"/>
        <v>4</v>
      </c>
      <c r="C10" s="34"/>
      <c r="D10" s="36"/>
      <c r="E10" s="34"/>
      <c r="F10" s="39"/>
      <c r="G10" s="41">
        <f t="shared" si="4"/>
        <v>0</v>
      </c>
      <c r="H10" s="43">
        <f t="shared" si="5"/>
        <v>0</v>
      </c>
      <c r="I10" s="41">
        <f t="shared" si="1"/>
        <v>0</v>
      </c>
      <c r="J10" s="36">
        <f t="shared" si="6"/>
        <v>0</v>
      </c>
      <c r="K10" s="25">
        <f t="shared" si="2"/>
        <v>22</v>
      </c>
      <c r="L10" s="25" t="s">
        <v>19</v>
      </c>
      <c r="M10" s="26">
        <f>SUMIF($K$5:$K$35,WEEKNUM($A$5)+4,$I$5:$I$35)</f>
        <v>0</v>
      </c>
      <c r="N10" s="26"/>
      <c r="O10" s="27"/>
      <c r="P10" s="27"/>
      <c r="Q10" s="27"/>
      <c r="R10" s="27"/>
      <c r="S10" s="27"/>
      <c r="T10" s="28"/>
    </row>
    <row r="11" spans="1:20" ht="18" customHeight="1">
      <c r="A11" s="30">
        <f t="shared" si="3"/>
        <v>44343</v>
      </c>
      <c r="B11" s="32">
        <f t="shared" si="0"/>
        <v>5</v>
      </c>
      <c r="C11" s="34"/>
      <c r="D11" s="36"/>
      <c r="E11" s="34"/>
      <c r="F11" s="39"/>
      <c r="G11" s="41">
        <f t="shared" si="4"/>
        <v>0</v>
      </c>
      <c r="H11" s="43">
        <f t="shared" si="5"/>
        <v>0</v>
      </c>
      <c r="I11" s="41">
        <f t="shared" si="1"/>
        <v>0</v>
      </c>
      <c r="J11" s="36">
        <f t="shared" si="6"/>
        <v>0</v>
      </c>
      <c r="K11" s="25">
        <f t="shared" si="2"/>
        <v>22</v>
      </c>
      <c r="L11" s="25" t="s">
        <v>20</v>
      </c>
      <c r="M11" s="26">
        <f>SUMIF($K$5:$K$35,WEEKNUM($A$5)+5,$I$5:$I$35)</f>
        <v>0</v>
      </c>
      <c r="N11" s="26"/>
      <c r="O11" s="27" t="s">
        <v>4</v>
      </c>
      <c r="P11" s="27"/>
      <c r="Q11" s="27"/>
      <c r="R11" s="27"/>
      <c r="S11" s="27"/>
      <c r="T11" s="28"/>
    </row>
    <row r="12" spans="1:20" ht="18" customHeight="1">
      <c r="A12" s="30">
        <f t="shared" si="3"/>
        <v>44344</v>
      </c>
      <c r="B12" s="32">
        <f t="shared" si="0"/>
        <v>6</v>
      </c>
      <c r="C12" s="34"/>
      <c r="D12" s="36"/>
      <c r="E12" s="34"/>
      <c r="F12" s="39"/>
      <c r="G12" s="41">
        <f t="shared" si="4"/>
        <v>0</v>
      </c>
      <c r="H12" s="43">
        <f t="shared" si="5"/>
        <v>0</v>
      </c>
      <c r="I12" s="41">
        <f t="shared" si="1"/>
        <v>0</v>
      </c>
      <c r="J12" s="36">
        <f t="shared" si="6"/>
        <v>0</v>
      </c>
      <c r="K12" s="25">
        <f t="shared" si="2"/>
        <v>22</v>
      </c>
      <c r="L12" s="25"/>
      <c r="M12" s="25"/>
      <c r="N12" s="25"/>
      <c r="O12" s="27" t="s">
        <v>10</v>
      </c>
      <c r="P12" s="27"/>
      <c r="Q12" s="27"/>
      <c r="R12" s="27"/>
      <c r="S12" s="27"/>
      <c r="T12" s="28"/>
    </row>
    <row r="13" spans="1:20" ht="18" customHeight="1">
      <c r="A13" s="30">
        <f t="shared" si="3"/>
        <v>44345</v>
      </c>
      <c r="B13" s="32">
        <f t="shared" si="0"/>
        <v>7</v>
      </c>
      <c r="C13" s="34"/>
      <c r="D13" s="36"/>
      <c r="E13" s="34"/>
      <c r="F13" s="39"/>
      <c r="G13" s="41">
        <f t="shared" si="4"/>
        <v>0</v>
      </c>
      <c r="H13" s="43">
        <f t="shared" si="5"/>
        <v>0</v>
      </c>
      <c r="I13" s="41">
        <f t="shared" si="1"/>
        <v>0</v>
      </c>
      <c r="J13" s="36">
        <f t="shared" si="6"/>
        <v>0</v>
      </c>
      <c r="K13" s="25">
        <f t="shared" si="2"/>
        <v>22</v>
      </c>
      <c r="L13" s="25"/>
      <c r="M13" s="25"/>
      <c r="N13" s="25"/>
      <c r="O13" s="27" t="s">
        <v>11</v>
      </c>
      <c r="P13" s="27"/>
      <c r="Q13" s="27"/>
      <c r="R13" s="27"/>
      <c r="S13" s="27"/>
      <c r="T13" s="28"/>
    </row>
    <row r="14" spans="1:20" ht="18" customHeight="1">
      <c r="A14" s="30">
        <f t="shared" si="3"/>
        <v>44346</v>
      </c>
      <c r="B14" s="32">
        <f t="shared" si="0"/>
        <v>1</v>
      </c>
      <c r="C14" s="34"/>
      <c r="D14" s="36"/>
      <c r="E14" s="34"/>
      <c r="F14" s="39"/>
      <c r="G14" s="41">
        <f t="shared" si="4"/>
        <v>0</v>
      </c>
      <c r="H14" s="43">
        <f t="shared" si="5"/>
        <v>0</v>
      </c>
      <c r="I14" s="41">
        <f t="shared" si="1"/>
        <v>0</v>
      </c>
      <c r="J14" s="36">
        <f t="shared" si="6"/>
        <v>0</v>
      </c>
      <c r="K14" s="25">
        <f t="shared" si="2"/>
        <v>22</v>
      </c>
      <c r="L14" s="25"/>
      <c r="M14" s="25"/>
      <c r="N14" s="25"/>
      <c r="O14" s="27"/>
      <c r="P14" s="27"/>
      <c r="Q14" s="27"/>
      <c r="R14" s="27"/>
      <c r="S14" s="27"/>
      <c r="T14" s="28"/>
    </row>
    <row r="15" spans="1:20" ht="18" customHeight="1">
      <c r="A15" s="30">
        <f t="shared" si="3"/>
        <v>44347</v>
      </c>
      <c r="B15" s="32">
        <f t="shared" si="0"/>
        <v>2</v>
      </c>
      <c r="C15" s="34"/>
      <c r="D15" s="36"/>
      <c r="E15" s="34"/>
      <c r="F15" s="39"/>
      <c r="G15" s="41">
        <f t="shared" si="4"/>
        <v>0</v>
      </c>
      <c r="H15" s="43">
        <f t="shared" si="5"/>
        <v>0</v>
      </c>
      <c r="I15" s="41">
        <f t="shared" si="1"/>
        <v>0</v>
      </c>
      <c r="J15" s="36">
        <f t="shared" si="6"/>
        <v>0</v>
      </c>
      <c r="K15" s="25">
        <f t="shared" si="2"/>
        <v>23</v>
      </c>
      <c r="L15" s="25"/>
      <c r="M15" s="25"/>
      <c r="N15" s="25"/>
      <c r="O15" s="27" t="s">
        <v>5</v>
      </c>
      <c r="P15" s="27"/>
      <c r="Q15" s="27"/>
      <c r="R15" s="27"/>
      <c r="S15" s="27"/>
      <c r="T15" s="28"/>
    </row>
    <row r="16" spans="1:20" ht="18" customHeight="1">
      <c r="A16" s="30">
        <f t="shared" si="3"/>
        <v>44348</v>
      </c>
      <c r="B16" s="32">
        <f t="shared" si="0"/>
        <v>3</v>
      </c>
      <c r="C16" s="34"/>
      <c r="D16" s="36"/>
      <c r="E16" s="34"/>
      <c r="F16" s="39"/>
      <c r="G16" s="41">
        <f t="shared" si="4"/>
        <v>0</v>
      </c>
      <c r="H16" s="43">
        <f t="shared" si="5"/>
        <v>0</v>
      </c>
      <c r="I16" s="41">
        <f t="shared" si="1"/>
        <v>0</v>
      </c>
      <c r="J16" s="36">
        <f t="shared" si="6"/>
        <v>0</v>
      </c>
      <c r="K16" s="25">
        <f t="shared" si="2"/>
        <v>23</v>
      </c>
      <c r="L16" s="25"/>
      <c r="M16" s="25"/>
      <c r="N16" s="25"/>
      <c r="O16" s="27" t="s">
        <v>12</v>
      </c>
      <c r="P16" s="27"/>
      <c r="Q16" s="27"/>
      <c r="R16" s="27"/>
      <c r="S16" s="27"/>
      <c r="T16" s="28"/>
    </row>
    <row r="17" spans="1:20" ht="18" customHeight="1">
      <c r="A17" s="30">
        <f t="shared" si="3"/>
        <v>44349</v>
      </c>
      <c r="B17" s="32">
        <f t="shared" si="0"/>
        <v>4</v>
      </c>
      <c r="C17" s="34"/>
      <c r="D17" s="36"/>
      <c r="E17" s="34"/>
      <c r="F17" s="39"/>
      <c r="G17" s="41">
        <f t="shared" si="4"/>
        <v>0</v>
      </c>
      <c r="H17" s="43">
        <f t="shared" si="5"/>
        <v>0</v>
      </c>
      <c r="I17" s="41">
        <f t="shared" si="1"/>
        <v>0</v>
      </c>
      <c r="J17" s="36">
        <f t="shared" si="6"/>
        <v>0</v>
      </c>
      <c r="K17" s="25">
        <f t="shared" si="2"/>
        <v>23</v>
      </c>
      <c r="L17" s="25"/>
      <c r="M17" s="25"/>
      <c r="N17" s="25"/>
      <c r="O17" s="27"/>
      <c r="P17" s="27"/>
      <c r="Q17" s="27"/>
      <c r="R17" s="27"/>
      <c r="S17" s="27"/>
      <c r="T17" s="28"/>
    </row>
    <row r="18" spans="1:20" ht="18" customHeight="1">
      <c r="A18" s="30">
        <f t="shared" si="3"/>
        <v>44350</v>
      </c>
      <c r="B18" s="32">
        <f t="shared" si="0"/>
        <v>5</v>
      </c>
      <c r="C18" s="34"/>
      <c r="D18" s="36"/>
      <c r="E18" s="34"/>
      <c r="F18" s="39"/>
      <c r="G18" s="41">
        <f t="shared" si="4"/>
        <v>0</v>
      </c>
      <c r="H18" s="43">
        <f t="shared" si="5"/>
        <v>0</v>
      </c>
      <c r="I18" s="41">
        <f t="shared" si="1"/>
        <v>0</v>
      </c>
      <c r="J18" s="36">
        <f t="shared" si="6"/>
        <v>0</v>
      </c>
      <c r="K18" s="25">
        <f t="shared" si="2"/>
        <v>23</v>
      </c>
      <c r="L18" s="25"/>
      <c r="M18" s="25"/>
      <c r="N18" s="25"/>
      <c r="O18" s="27"/>
      <c r="P18" s="27"/>
      <c r="Q18" s="27"/>
      <c r="R18" s="27"/>
      <c r="S18" s="27"/>
      <c r="T18" s="28"/>
    </row>
    <row r="19" spans="1:20" ht="18" customHeight="1">
      <c r="A19" s="30">
        <f t="shared" si="3"/>
        <v>44351</v>
      </c>
      <c r="B19" s="32">
        <f t="shared" si="0"/>
        <v>6</v>
      </c>
      <c r="C19" s="34"/>
      <c r="D19" s="36"/>
      <c r="E19" s="34"/>
      <c r="F19" s="39"/>
      <c r="G19" s="41">
        <f t="shared" si="4"/>
        <v>0</v>
      </c>
      <c r="H19" s="43">
        <f t="shared" si="5"/>
        <v>0</v>
      </c>
      <c r="I19" s="41">
        <f t="shared" si="1"/>
        <v>0</v>
      </c>
      <c r="J19" s="36">
        <f t="shared" si="6"/>
        <v>0</v>
      </c>
      <c r="K19" s="25">
        <f t="shared" si="2"/>
        <v>23</v>
      </c>
      <c r="L19" s="25"/>
      <c r="M19" s="25"/>
      <c r="N19" s="25"/>
      <c r="O19" s="27"/>
      <c r="P19" s="27"/>
      <c r="Q19" s="27"/>
      <c r="R19" s="27"/>
      <c r="S19" s="27"/>
      <c r="T19" s="28"/>
    </row>
    <row r="20" spans="1:20" ht="18" customHeight="1">
      <c r="A20" s="30">
        <f t="shared" si="3"/>
        <v>44352</v>
      </c>
      <c r="B20" s="32">
        <f t="shared" si="0"/>
        <v>7</v>
      </c>
      <c r="C20" s="34"/>
      <c r="D20" s="36"/>
      <c r="E20" s="34"/>
      <c r="F20" s="39"/>
      <c r="G20" s="41">
        <f t="shared" si="4"/>
        <v>0</v>
      </c>
      <c r="H20" s="43">
        <f t="shared" si="5"/>
        <v>0</v>
      </c>
      <c r="I20" s="41">
        <f t="shared" si="1"/>
        <v>0</v>
      </c>
      <c r="J20" s="36">
        <f t="shared" si="6"/>
        <v>0</v>
      </c>
      <c r="K20" s="25">
        <f t="shared" si="2"/>
        <v>23</v>
      </c>
      <c r="L20" s="25"/>
      <c r="M20" s="25"/>
      <c r="N20" s="25"/>
      <c r="O20" s="27"/>
      <c r="P20" s="27"/>
      <c r="Q20" s="27"/>
      <c r="R20" s="27"/>
      <c r="S20" s="27"/>
      <c r="T20" s="28"/>
    </row>
    <row r="21" spans="1:20" ht="18" customHeight="1">
      <c r="A21" s="30">
        <f t="shared" si="3"/>
        <v>44353</v>
      </c>
      <c r="B21" s="32">
        <f t="shared" si="0"/>
        <v>1</v>
      </c>
      <c r="C21" s="34"/>
      <c r="D21" s="36"/>
      <c r="E21" s="34"/>
      <c r="F21" s="39"/>
      <c r="G21" s="41">
        <f t="shared" si="4"/>
        <v>0</v>
      </c>
      <c r="H21" s="43">
        <f t="shared" si="5"/>
        <v>0</v>
      </c>
      <c r="I21" s="41">
        <f t="shared" si="1"/>
        <v>0</v>
      </c>
      <c r="J21" s="36">
        <f t="shared" si="6"/>
        <v>0</v>
      </c>
      <c r="K21" s="25">
        <f t="shared" si="2"/>
        <v>23</v>
      </c>
      <c r="L21" s="25"/>
      <c r="M21" s="25"/>
      <c r="N21" s="25"/>
      <c r="O21" s="27"/>
      <c r="P21" s="27"/>
      <c r="Q21" s="27"/>
      <c r="R21" s="27"/>
      <c r="S21" s="27"/>
      <c r="T21" s="28"/>
    </row>
    <row r="22" spans="1:20" ht="18" customHeight="1">
      <c r="A22" s="30">
        <f t="shared" si="3"/>
        <v>44354</v>
      </c>
      <c r="B22" s="32">
        <f t="shared" si="0"/>
        <v>2</v>
      </c>
      <c r="C22" s="34"/>
      <c r="D22" s="36"/>
      <c r="E22" s="34"/>
      <c r="F22" s="39"/>
      <c r="G22" s="41">
        <f t="shared" si="4"/>
        <v>0</v>
      </c>
      <c r="H22" s="43">
        <f t="shared" si="5"/>
        <v>0</v>
      </c>
      <c r="I22" s="41">
        <f t="shared" si="1"/>
        <v>0</v>
      </c>
      <c r="J22" s="36">
        <f t="shared" si="6"/>
        <v>0</v>
      </c>
      <c r="K22" s="25">
        <f t="shared" si="2"/>
        <v>24</v>
      </c>
      <c r="L22" s="25"/>
      <c r="M22" s="25"/>
      <c r="N22" s="25"/>
      <c r="O22" s="27"/>
      <c r="P22" s="27"/>
      <c r="Q22" s="27"/>
      <c r="R22" s="27"/>
      <c r="S22" s="27"/>
      <c r="T22" s="28"/>
    </row>
    <row r="23" spans="1:20" ht="18" customHeight="1">
      <c r="A23" s="30">
        <f t="shared" si="3"/>
        <v>44355</v>
      </c>
      <c r="B23" s="32">
        <f t="shared" si="0"/>
        <v>3</v>
      </c>
      <c r="C23" s="34"/>
      <c r="D23" s="36"/>
      <c r="E23" s="34"/>
      <c r="F23" s="39"/>
      <c r="G23" s="41">
        <f t="shared" si="4"/>
        <v>0</v>
      </c>
      <c r="H23" s="43">
        <f t="shared" si="5"/>
        <v>0</v>
      </c>
      <c r="I23" s="41">
        <f t="shared" si="1"/>
        <v>0</v>
      </c>
      <c r="J23" s="36">
        <f t="shared" si="6"/>
        <v>0</v>
      </c>
      <c r="K23" s="25">
        <f t="shared" si="2"/>
        <v>24</v>
      </c>
      <c r="L23" s="25"/>
      <c r="M23" s="25"/>
      <c r="N23" s="25"/>
      <c r="O23" s="27"/>
      <c r="P23" s="27"/>
      <c r="Q23" s="27"/>
      <c r="R23" s="27"/>
      <c r="S23" s="27"/>
      <c r="T23" s="28"/>
    </row>
    <row r="24" spans="1:20" ht="18" customHeight="1">
      <c r="A24" s="30">
        <f t="shared" si="3"/>
        <v>44356</v>
      </c>
      <c r="B24" s="32">
        <f t="shared" si="0"/>
        <v>4</v>
      </c>
      <c r="C24" s="34"/>
      <c r="D24" s="36"/>
      <c r="E24" s="34"/>
      <c r="F24" s="39"/>
      <c r="G24" s="41">
        <f t="shared" si="4"/>
        <v>0</v>
      </c>
      <c r="H24" s="43">
        <f t="shared" si="5"/>
        <v>0</v>
      </c>
      <c r="I24" s="41">
        <f t="shared" si="1"/>
        <v>0</v>
      </c>
      <c r="J24" s="36">
        <f t="shared" si="6"/>
        <v>0</v>
      </c>
      <c r="K24" s="25">
        <f t="shared" si="2"/>
        <v>24</v>
      </c>
      <c r="L24" s="25"/>
      <c r="M24" s="25"/>
      <c r="N24" s="25"/>
      <c r="O24" s="27"/>
      <c r="P24" s="27"/>
      <c r="Q24" s="27"/>
      <c r="R24" s="27"/>
      <c r="S24" s="27"/>
      <c r="T24" s="28"/>
    </row>
    <row r="25" spans="1:20" ht="18" customHeight="1">
      <c r="A25" s="30">
        <f t="shared" si="3"/>
        <v>44357</v>
      </c>
      <c r="B25" s="32">
        <f t="shared" si="0"/>
        <v>5</v>
      </c>
      <c r="C25" s="34"/>
      <c r="D25" s="36"/>
      <c r="E25" s="34"/>
      <c r="F25" s="39"/>
      <c r="G25" s="41">
        <f t="shared" si="4"/>
        <v>0</v>
      </c>
      <c r="H25" s="43">
        <f t="shared" si="5"/>
        <v>0</v>
      </c>
      <c r="I25" s="41">
        <f t="shared" si="1"/>
        <v>0</v>
      </c>
      <c r="J25" s="36">
        <f t="shared" si="6"/>
        <v>0</v>
      </c>
      <c r="K25" s="25">
        <f t="shared" si="2"/>
        <v>24</v>
      </c>
      <c r="L25" s="25"/>
      <c r="M25" s="25"/>
      <c r="N25" s="25"/>
      <c r="O25" s="27"/>
      <c r="P25" s="27"/>
      <c r="Q25" s="27"/>
      <c r="R25" s="27"/>
      <c r="S25" s="27"/>
      <c r="T25" s="28"/>
    </row>
    <row r="26" spans="1:20" ht="18" customHeight="1">
      <c r="A26" s="30">
        <f t="shared" si="3"/>
        <v>44358</v>
      </c>
      <c r="B26" s="32">
        <f t="shared" si="0"/>
        <v>6</v>
      </c>
      <c r="C26" s="34"/>
      <c r="D26" s="36"/>
      <c r="E26" s="34"/>
      <c r="F26" s="39"/>
      <c r="G26" s="41">
        <f t="shared" si="4"/>
        <v>0</v>
      </c>
      <c r="H26" s="43">
        <f t="shared" si="5"/>
        <v>0</v>
      </c>
      <c r="I26" s="41">
        <f t="shared" si="1"/>
        <v>0</v>
      </c>
      <c r="J26" s="36">
        <f t="shared" si="6"/>
        <v>0</v>
      </c>
      <c r="K26" s="25">
        <f t="shared" si="2"/>
        <v>24</v>
      </c>
      <c r="L26" s="25"/>
      <c r="M26" s="25"/>
      <c r="N26" s="25"/>
      <c r="O26" s="27"/>
      <c r="P26" s="27"/>
      <c r="Q26" s="27"/>
      <c r="R26" s="27"/>
      <c r="S26" s="27"/>
      <c r="T26" s="28"/>
    </row>
    <row r="27" spans="1:20" ht="18" customHeight="1">
      <c r="A27" s="30">
        <f t="shared" si="3"/>
        <v>44359</v>
      </c>
      <c r="B27" s="32">
        <f t="shared" si="0"/>
        <v>7</v>
      </c>
      <c r="C27" s="34"/>
      <c r="D27" s="36"/>
      <c r="E27" s="34"/>
      <c r="F27" s="39"/>
      <c r="G27" s="41">
        <f t="shared" si="4"/>
        <v>0</v>
      </c>
      <c r="H27" s="43">
        <f t="shared" si="5"/>
        <v>0</v>
      </c>
      <c r="I27" s="41">
        <f t="shared" si="1"/>
        <v>0</v>
      </c>
      <c r="J27" s="36">
        <f t="shared" si="6"/>
        <v>0</v>
      </c>
      <c r="K27" s="25">
        <f t="shared" si="2"/>
        <v>24</v>
      </c>
      <c r="L27" s="25"/>
      <c r="M27" s="25"/>
      <c r="N27" s="25"/>
      <c r="O27" s="27"/>
      <c r="P27" s="27"/>
      <c r="Q27" s="27"/>
      <c r="R27" s="27"/>
      <c r="S27" s="27"/>
      <c r="T27" s="28"/>
    </row>
    <row r="28" spans="1:20" ht="18" customHeight="1">
      <c r="A28" s="30">
        <f t="shared" si="3"/>
        <v>44360</v>
      </c>
      <c r="B28" s="32">
        <f t="shared" si="0"/>
        <v>1</v>
      </c>
      <c r="C28" s="34"/>
      <c r="D28" s="36"/>
      <c r="E28" s="34"/>
      <c r="F28" s="39"/>
      <c r="G28" s="41">
        <f t="shared" si="4"/>
        <v>0</v>
      </c>
      <c r="H28" s="43">
        <f t="shared" si="5"/>
        <v>0</v>
      </c>
      <c r="I28" s="41">
        <f t="shared" si="1"/>
        <v>0</v>
      </c>
      <c r="J28" s="36">
        <f t="shared" si="6"/>
        <v>0</v>
      </c>
      <c r="K28" s="25">
        <f t="shared" si="2"/>
        <v>24</v>
      </c>
      <c r="L28" s="25"/>
      <c r="M28" s="25"/>
      <c r="N28" s="25"/>
      <c r="O28" s="27"/>
      <c r="P28" s="27"/>
      <c r="Q28" s="27"/>
      <c r="R28" s="27"/>
      <c r="S28" s="27"/>
      <c r="T28" s="28"/>
    </row>
    <row r="29" spans="1:20" ht="18" customHeight="1">
      <c r="A29" s="30">
        <f t="shared" si="3"/>
        <v>44361</v>
      </c>
      <c r="B29" s="32">
        <f t="shared" si="0"/>
        <v>2</v>
      </c>
      <c r="C29" s="34"/>
      <c r="D29" s="36"/>
      <c r="E29" s="34"/>
      <c r="F29" s="39"/>
      <c r="G29" s="41">
        <f t="shared" si="4"/>
        <v>0</v>
      </c>
      <c r="H29" s="43">
        <f t="shared" si="5"/>
        <v>0</v>
      </c>
      <c r="I29" s="41">
        <f t="shared" si="1"/>
        <v>0</v>
      </c>
      <c r="J29" s="36">
        <f t="shared" si="6"/>
        <v>0</v>
      </c>
      <c r="K29" s="25">
        <f t="shared" si="2"/>
        <v>25</v>
      </c>
      <c r="L29" s="25"/>
      <c r="M29" s="25"/>
      <c r="N29" s="25"/>
      <c r="O29" s="27"/>
      <c r="P29" s="27"/>
      <c r="Q29" s="27"/>
      <c r="R29" s="27"/>
      <c r="S29" s="27"/>
      <c r="T29" s="28"/>
    </row>
    <row r="30" spans="1:20" ht="18" customHeight="1">
      <c r="A30" s="30">
        <f t="shared" si="3"/>
        <v>44362</v>
      </c>
      <c r="B30" s="32">
        <f t="shared" si="0"/>
        <v>3</v>
      </c>
      <c r="C30" s="34"/>
      <c r="D30" s="36"/>
      <c r="E30" s="34"/>
      <c r="F30" s="39"/>
      <c r="G30" s="41">
        <f t="shared" si="4"/>
        <v>0</v>
      </c>
      <c r="H30" s="43">
        <f t="shared" si="5"/>
        <v>0</v>
      </c>
      <c r="I30" s="41">
        <f t="shared" si="1"/>
        <v>0</v>
      </c>
      <c r="J30" s="36">
        <f t="shared" si="6"/>
        <v>0</v>
      </c>
      <c r="K30" s="25">
        <f t="shared" si="2"/>
        <v>25</v>
      </c>
      <c r="L30" s="25"/>
      <c r="M30" s="25"/>
      <c r="N30" s="25"/>
      <c r="O30" s="27"/>
      <c r="P30" s="27"/>
      <c r="Q30" s="27"/>
      <c r="R30" s="27"/>
      <c r="S30" s="27"/>
      <c r="T30" s="28"/>
    </row>
    <row r="31" spans="1:20" ht="18" customHeight="1">
      <c r="A31" s="30">
        <f t="shared" si="3"/>
        <v>44363</v>
      </c>
      <c r="B31" s="32">
        <f t="shared" si="0"/>
        <v>4</v>
      </c>
      <c r="C31" s="34"/>
      <c r="D31" s="36"/>
      <c r="E31" s="34"/>
      <c r="F31" s="39"/>
      <c r="G31" s="41">
        <f t="shared" si="4"/>
        <v>0</v>
      </c>
      <c r="H31" s="43">
        <f t="shared" si="5"/>
        <v>0</v>
      </c>
      <c r="I31" s="41">
        <f t="shared" si="1"/>
        <v>0</v>
      </c>
      <c r="J31" s="36">
        <f t="shared" si="6"/>
        <v>0</v>
      </c>
      <c r="K31" s="25">
        <f t="shared" si="2"/>
        <v>25</v>
      </c>
      <c r="L31" s="25"/>
      <c r="M31" s="25"/>
      <c r="N31" s="25"/>
      <c r="O31" s="27"/>
      <c r="P31" s="27"/>
      <c r="Q31" s="27"/>
      <c r="R31" s="27"/>
      <c r="S31" s="27"/>
      <c r="T31" s="28"/>
    </row>
    <row r="32" spans="1:20" ht="18" customHeight="1">
      <c r="A32" s="30">
        <f t="shared" si="3"/>
        <v>44364</v>
      </c>
      <c r="B32" s="32">
        <f t="shared" si="0"/>
        <v>5</v>
      </c>
      <c r="C32" s="34"/>
      <c r="D32" s="36"/>
      <c r="E32" s="34"/>
      <c r="F32" s="39"/>
      <c r="G32" s="41">
        <f t="shared" si="4"/>
        <v>0</v>
      </c>
      <c r="H32" s="43">
        <f t="shared" si="5"/>
        <v>0</v>
      </c>
      <c r="I32" s="41">
        <f t="shared" si="1"/>
        <v>0</v>
      </c>
      <c r="J32" s="36">
        <f t="shared" si="6"/>
        <v>0</v>
      </c>
      <c r="K32" s="25">
        <f t="shared" si="2"/>
        <v>25</v>
      </c>
      <c r="L32" s="25"/>
      <c r="M32" s="25"/>
      <c r="N32" s="25"/>
      <c r="O32" s="27"/>
      <c r="P32" s="27"/>
      <c r="Q32" s="27"/>
      <c r="R32" s="27"/>
      <c r="S32" s="27"/>
      <c r="T32" s="28"/>
    </row>
    <row r="33" spans="1:20" ht="18" customHeight="1">
      <c r="A33" s="30">
        <f t="shared" si="3"/>
        <v>44365</v>
      </c>
      <c r="B33" s="32">
        <f t="shared" si="0"/>
        <v>6</v>
      </c>
      <c r="C33" s="34"/>
      <c r="D33" s="36"/>
      <c r="E33" s="34"/>
      <c r="F33" s="39"/>
      <c r="G33" s="41">
        <f t="shared" si="4"/>
        <v>0</v>
      </c>
      <c r="H33" s="43">
        <f t="shared" si="5"/>
        <v>0</v>
      </c>
      <c r="I33" s="41">
        <f t="shared" si="1"/>
        <v>0</v>
      </c>
      <c r="J33" s="36">
        <f t="shared" si="6"/>
        <v>0</v>
      </c>
      <c r="K33" s="25">
        <f t="shared" si="2"/>
        <v>25</v>
      </c>
      <c r="L33" s="25"/>
      <c r="M33" s="25"/>
      <c r="N33" s="25"/>
      <c r="O33" s="27"/>
      <c r="P33" s="27"/>
      <c r="Q33" s="27"/>
      <c r="R33" s="27"/>
      <c r="S33" s="27"/>
      <c r="T33" s="28"/>
    </row>
    <row r="34" spans="1:20" ht="18" customHeight="1">
      <c r="A34" s="30">
        <f t="shared" si="3"/>
        <v>44366</v>
      </c>
      <c r="B34" s="32">
        <f t="shared" si="0"/>
        <v>7</v>
      </c>
      <c r="C34" s="34"/>
      <c r="D34" s="36"/>
      <c r="E34" s="34"/>
      <c r="F34" s="39"/>
      <c r="G34" s="41">
        <f t="shared" si="4"/>
        <v>0</v>
      </c>
      <c r="H34" s="43">
        <f t="shared" si="5"/>
        <v>0</v>
      </c>
      <c r="I34" s="41">
        <f t="shared" si="1"/>
        <v>0</v>
      </c>
      <c r="J34" s="36">
        <f t="shared" si="6"/>
        <v>0</v>
      </c>
      <c r="K34" s="25">
        <f t="shared" si="2"/>
        <v>25</v>
      </c>
      <c r="L34" s="25"/>
      <c r="M34" s="25"/>
      <c r="N34" s="25"/>
      <c r="O34" s="27"/>
      <c r="P34" s="27"/>
      <c r="Q34" s="27"/>
      <c r="R34" s="27"/>
      <c r="S34" s="27"/>
      <c r="T34" s="28"/>
    </row>
    <row r="35" spans="1:20" ht="18" customHeight="1" thickBot="1">
      <c r="A35" s="44">
        <f>IF((A34+1)&gt;$E$3,"",(A34+1))</f>
        <v>44367</v>
      </c>
      <c r="B35" s="45">
        <f t="shared" si="0"/>
        <v>1</v>
      </c>
      <c r="C35" s="46"/>
      <c r="D35" s="47"/>
      <c r="E35" s="46"/>
      <c r="F35" s="48"/>
      <c r="G35" s="49">
        <f t="shared" si="4"/>
        <v>0</v>
      </c>
      <c r="H35" s="50">
        <f t="shared" si="5"/>
        <v>0</v>
      </c>
      <c r="I35" s="49">
        <f t="shared" si="1"/>
        <v>0</v>
      </c>
      <c r="J35" s="47">
        <f t="shared" si="6"/>
        <v>0</v>
      </c>
      <c r="K35" s="25">
        <f t="shared" si="2"/>
        <v>25</v>
      </c>
      <c r="L35" s="25"/>
      <c r="M35" s="25"/>
      <c r="N35" s="25"/>
      <c r="O35" s="27"/>
      <c r="P35" s="27"/>
      <c r="Q35" s="27"/>
      <c r="R35" s="27"/>
      <c r="S35" s="27"/>
      <c r="T35" s="28"/>
    </row>
    <row r="36" spans="1:20" ht="19.5" thickBot="1">
      <c r="A36" s="15"/>
      <c r="B36" s="15"/>
      <c r="C36" s="65"/>
      <c r="D36" s="65"/>
      <c r="E36" s="65"/>
      <c r="F36" s="65"/>
      <c r="G36" s="51">
        <f>SUM(G5:G35)</f>
        <v>0</v>
      </c>
      <c r="H36" s="52">
        <f>SUM(H5:H35)</f>
        <v>0</v>
      </c>
      <c r="I36" s="51">
        <f>SUM(I5:I35)</f>
        <v>0</v>
      </c>
      <c r="J36" s="51">
        <f>SUM(J5:J35)</f>
        <v>0</v>
      </c>
      <c r="K36" s="52"/>
      <c r="L36" s="52"/>
      <c r="M36" s="52"/>
      <c r="N36" s="52"/>
      <c r="O36" s="53"/>
      <c r="P36" s="53"/>
      <c r="Q36" s="53"/>
      <c r="R36" s="53"/>
      <c r="S36" s="53"/>
      <c r="T36" s="54">
        <f>IF((H36-"60:00")&lt;TIME(0,0,0),TIME(0,0,0),(H36-"60:00"))</f>
        <v>0</v>
      </c>
    </row>
    <row r="37" spans="1:20">
      <c r="A37" s="5"/>
      <c r="B37" s="5"/>
      <c r="C37" s="2"/>
      <c r="D37" s="2"/>
      <c r="E37" s="2"/>
      <c r="F37" s="2"/>
      <c r="G37" s="1"/>
      <c r="H37" s="1">
        <f>FLOOR(H36,"0:15")</f>
        <v>0</v>
      </c>
      <c r="I37" s="1">
        <f>FLOOR(I36,"0:15")</f>
        <v>0</v>
      </c>
      <c r="J37" s="1">
        <f>FLOOR(J36,"0:15")</f>
        <v>0</v>
      </c>
      <c r="K37" s="1"/>
      <c r="L37" s="1"/>
      <c r="M37" s="1"/>
      <c r="N37" s="1"/>
      <c r="T37" s="1">
        <f>FLOOR(T36,"0:15")</f>
        <v>0</v>
      </c>
    </row>
    <row r="38" spans="1:20">
      <c r="C38" s="2"/>
      <c r="D38" s="2"/>
      <c r="E38" s="2"/>
      <c r="F38" s="2"/>
      <c r="G38" s="1"/>
      <c r="H38" s="2"/>
      <c r="I38" s="3"/>
      <c r="J38" s="3"/>
      <c r="K38" s="3"/>
      <c r="L38" s="3"/>
      <c r="M38" s="3"/>
      <c r="N38" s="3"/>
    </row>
  </sheetData>
  <mergeCells count="3">
    <mergeCell ref="B2:C2"/>
    <mergeCell ref="B3:C3"/>
    <mergeCell ref="C36:F36"/>
  </mergeCells>
  <phoneticPr fontId="3"/>
  <pageMargins left="0.7" right="0.7" top="0.75" bottom="0.75" header="0.3" footer="0.3"/>
  <pageSetup paperSize="9" scale="71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="85" zoomScaleNormal="85" zoomScaleSheetLayoutView="85" workbookViewId="0">
      <selection activeCell="D19" sqref="D19"/>
    </sheetView>
  </sheetViews>
  <sheetFormatPr defaultRowHeight="18.75"/>
  <cols>
    <col min="1" max="1" width="9.25" bestFit="1" customWidth="1"/>
    <col min="2" max="2" width="5.625" customWidth="1"/>
    <col min="3" max="10" width="10.875" customWidth="1"/>
    <col min="11" max="14" width="10.875" hidden="1" customWidth="1"/>
    <col min="15" max="18" width="9" hidden="1" customWidth="1"/>
    <col min="19" max="19" width="0" hidden="1" customWidth="1"/>
    <col min="20" max="20" width="11.375" customWidth="1"/>
  </cols>
  <sheetData>
    <row r="1" spans="1:20" ht="19.5" thickBot="1"/>
    <row r="2" spans="1:20">
      <c r="A2" s="6" t="s">
        <v>22</v>
      </c>
      <c r="B2" s="61"/>
      <c r="C2" s="62"/>
      <c r="D2" s="6" t="s">
        <v>14</v>
      </c>
      <c r="E2" s="6" t="s">
        <v>13</v>
      </c>
      <c r="F2" s="7" t="s">
        <v>23</v>
      </c>
      <c r="G2" s="8">
        <f>COUNT(C5:C35)</f>
        <v>0</v>
      </c>
      <c r="H2" s="7" t="s">
        <v>25</v>
      </c>
      <c r="I2" s="9">
        <f>I37</f>
        <v>0</v>
      </c>
      <c r="J2" s="7" t="s">
        <v>29</v>
      </c>
      <c r="K2" s="56"/>
      <c r="L2" s="56"/>
      <c r="M2" s="56"/>
      <c r="N2" s="56"/>
      <c r="O2" s="56"/>
      <c r="P2" s="56"/>
      <c r="Q2" s="56"/>
      <c r="R2" s="56"/>
      <c r="S2" s="56"/>
      <c r="T2" s="57">
        <f>J37</f>
        <v>0</v>
      </c>
    </row>
    <row r="3" spans="1:20" ht="19.5" thickBot="1">
      <c r="A3" s="10" t="s">
        <v>21</v>
      </c>
      <c r="B3" s="63" t="str">
        <f ca="1">RIGHT(CELL("filename",A1),LEN(CELL("filename",A1))-FIND("]",CELL("filename",A1)))</f>
        <v>パート1</v>
      </c>
      <c r="C3" s="64"/>
      <c r="D3" s="11">
        <v>44337</v>
      </c>
      <c r="E3" s="11">
        <v>44367</v>
      </c>
      <c r="F3" s="12"/>
      <c r="G3" s="13"/>
      <c r="H3" s="12" t="s">
        <v>26</v>
      </c>
      <c r="I3" s="14">
        <f>H37</f>
        <v>0</v>
      </c>
      <c r="J3" s="58" t="s">
        <v>31</v>
      </c>
      <c r="K3" s="59"/>
      <c r="L3" s="59"/>
      <c r="M3" s="59"/>
      <c r="N3" s="59"/>
      <c r="O3" s="59"/>
      <c r="P3" s="59"/>
      <c r="Q3" s="59"/>
      <c r="R3" s="59"/>
      <c r="S3" s="59"/>
      <c r="T3" s="60">
        <f>T37</f>
        <v>0</v>
      </c>
    </row>
    <row r="4" spans="1:20" ht="19.5" thickBot="1">
      <c r="A4" s="16"/>
      <c r="B4" s="17"/>
      <c r="C4" s="18" t="s">
        <v>0</v>
      </c>
      <c r="D4" s="19" t="s">
        <v>1</v>
      </c>
      <c r="E4" s="20" t="s">
        <v>2</v>
      </c>
      <c r="F4" s="37" t="s">
        <v>3</v>
      </c>
      <c r="G4" s="20" t="s">
        <v>27</v>
      </c>
      <c r="H4" s="21" t="s">
        <v>5</v>
      </c>
      <c r="I4" s="22" t="s">
        <v>28</v>
      </c>
      <c r="J4" s="55" t="s">
        <v>24</v>
      </c>
      <c r="K4" s="4"/>
      <c r="L4" s="4"/>
      <c r="M4" s="4"/>
      <c r="N4" s="4"/>
      <c r="T4" s="66" t="s">
        <v>30</v>
      </c>
    </row>
    <row r="5" spans="1:20" ht="18" customHeight="1">
      <c r="A5" s="29">
        <f>D3</f>
        <v>44337</v>
      </c>
      <c r="B5" s="31">
        <f>IF(A5&gt;$E$3,"",WEEKDAY(A5))</f>
        <v>6</v>
      </c>
      <c r="C5" s="40"/>
      <c r="D5" s="35"/>
      <c r="E5" s="33"/>
      <c r="F5" s="38"/>
      <c r="G5" s="40">
        <f>(D5-C5)-(F5-E5)</f>
        <v>0</v>
      </c>
      <c r="H5" s="42">
        <f>IF((G5-TIME(8,0,0))&lt;TIME(0,0,0),0,(G5-TIME(8,0,0)))</f>
        <v>0</v>
      </c>
      <c r="I5" s="40">
        <f>G5-H5</f>
        <v>0</v>
      </c>
      <c r="J5" s="35">
        <f>IF((D5-TIME(22,0,0))&lt;TIME(0,0,0),0,(D5-TIME(22,0,0)))</f>
        <v>0</v>
      </c>
      <c r="K5" s="23">
        <f>WEEKNUM(A5,2)</f>
        <v>21</v>
      </c>
      <c r="L5" s="23"/>
      <c r="M5" s="23"/>
      <c r="N5" s="23"/>
      <c r="O5" s="24" t="s">
        <v>7</v>
      </c>
      <c r="P5" s="24"/>
      <c r="Q5" s="24"/>
      <c r="R5" s="24"/>
      <c r="S5" s="24"/>
      <c r="T5" s="28"/>
    </row>
    <row r="6" spans="1:20" ht="18" customHeight="1">
      <c r="A6" s="30">
        <f>IF((A5+1)&gt;$E$3,"",(A5+1))</f>
        <v>44338</v>
      </c>
      <c r="B6" s="32">
        <f t="shared" ref="B6:B35" si="0">IF(A6&gt;$E$3,"",WEEKDAY(A6))</f>
        <v>7</v>
      </c>
      <c r="C6" s="34"/>
      <c r="D6" s="36"/>
      <c r="E6" s="34"/>
      <c r="F6" s="39"/>
      <c r="G6" s="41">
        <f>(D6-C6)-(F6-E6)</f>
        <v>0</v>
      </c>
      <c r="H6" s="43">
        <f>IF((G6-TIME(8,0,0))&lt;TIME(0,0,0),0,(G6-TIME(8,0,0)))</f>
        <v>0</v>
      </c>
      <c r="I6" s="41">
        <f t="shared" ref="I6:I35" si="1">G6-H6</f>
        <v>0</v>
      </c>
      <c r="J6" s="36">
        <f>IF((D6-TIME(22,0,0))&lt;TIME(0,0,0),0,(D6-TIME(22,0,0)))</f>
        <v>0</v>
      </c>
      <c r="K6" s="25">
        <f t="shared" ref="K6:K35" si="2">WEEKNUM(A6,2)</f>
        <v>21</v>
      </c>
      <c r="L6" s="25" t="s">
        <v>15</v>
      </c>
      <c r="M6" s="26">
        <f>SUMIF($K$5:$K$35,WEEKNUM($A$5),$I$5:$I$35)</f>
        <v>0</v>
      </c>
      <c r="N6" s="26"/>
      <c r="O6" s="27" t="s">
        <v>8</v>
      </c>
      <c r="P6" s="27"/>
      <c r="Q6" s="27"/>
      <c r="R6" s="27"/>
      <c r="S6" s="27"/>
      <c r="T6" s="28"/>
    </row>
    <row r="7" spans="1:20" ht="18" customHeight="1">
      <c r="A7" s="30">
        <f t="shared" ref="A7:A34" si="3">IF((A6+1)&gt;$E$3,"",(A6+1))</f>
        <v>44339</v>
      </c>
      <c r="B7" s="32">
        <f t="shared" si="0"/>
        <v>1</v>
      </c>
      <c r="C7" s="34"/>
      <c r="D7" s="36"/>
      <c r="E7" s="34"/>
      <c r="F7" s="39"/>
      <c r="G7" s="41">
        <f t="shared" ref="G7:G35" si="4">(D7-C7)-(F7-E7)</f>
        <v>0</v>
      </c>
      <c r="H7" s="43">
        <f t="shared" ref="H7:H35" si="5">IF((G7-TIME(8,0,0))&lt;TIME(0,0,0),0,(G7-TIME(8,0,0)))</f>
        <v>0</v>
      </c>
      <c r="I7" s="41">
        <f t="shared" si="1"/>
        <v>0</v>
      </c>
      <c r="J7" s="36">
        <f t="shared" ref="J7:J35" si="6">IF((D7-TIME(22,0,0))&lt;TIME(0,0,0),0,(D7-TIME(22,0,0)))</f>
        <v>0</v>
      </c>
      <c r="K7" s="25">
        <f t="shared" si="2"/>
        <v>21</v>
      </c>
      <c r="L7" s="25" t="s">
        <v>16</v>
      </c>
      <c r="M7" s="26">
        <f>SUMIF($K$5:$K$35,WEEKNUM($A$5)+1,$I$5:$I$35)</f>
        <v>0</v>
      </c>
      <c r="N7" s="26"/>
      <c r="O7" s="27"/>
      <c r="P7" s="27"/>
      <c r="Q7" s="27"/>
      <c r="R7" s="27"/>
      <c r="S7" s="27"/>
      <c r="T7" s="28"/>
    </row>
    <row r="8" spans="1:20" ht="18" customHeight="1">
      <c r="A8" s="30">
        <f t="shared" si="3"/>
        <v>44340</v>
      </c>
      <c r="B8" s="32">
        <f t="shared" si="0"/>
        <v>2</v>
      </c>
      <c r="C8" s="34"/>
      <c r="D8" s="36"/>
      <c r="E8" s="34"/>
      <c r="F8" s="39"/>
      <c r="G8" s="41">
        <f t="shared" si="4"/>
        <v>0</v>
      </c>
      <c r="H8" s="43">
        <f t="shared" si="5"/>
        <v>0</v>
      </c>
      <c r="I8" s="41">
        <f t="shared" si="1"/>
        <v>0</v>
      </c>
      <c r="J8" s="36">
        <f t="shared" si="6"/>
        <v>0</v>
      </c>
      <c r="K8" s="25">
        <f t="shared" si="2"/>
        <v>22</v>
      </c>
      <c r="L8" s="25" t="s">
        <v>17</v>
      </c>
      <c r="M8" s="26">
        <f>SUMIF($K$5:$K$35,WEEKNUM($A$5)+2,$I$5:$I$35)</f>
        <v>0</v>
      </c>
      <c r="N8" s="26"/>
      <c r="O8" s="27" t="s">
        <v>6</v>
      </c>
      <c r="P8" s="27"/>
      <c r="Q8" s="27"/>
      <c r="R8" s="27"/>
      <c r="S8" s="27"/>
      <c r="T8" s="28"/>
    </row>
    <row r="9" spans="1:20" ht="18" customHeight="1">
      <c r="A9" s="30">
        <f t="shared" si="3"/>
        <v>44341</v>
      </c>
      <c r="B9" s="32">
        <f t="shared" si="0"/>
        <v>3</v>
      </c>
      <c r="C9" s="34"/>
      <c r="D9" s="36"/>
      <c r="E9" s="34"/>
      <c r="F9" s="39"/>
      <c r="G9" s="41">
        <f t="shared" si="4"/>
        <v>0</v>
      </c>
      <c r="H9" s="43">
        <f t="shared" si="5"/>
        <v>0</v>
      </c>
      <c r="I9" s="41">
        <f t="shared" si="1"/>
        <v>0</v>
      </c>
      <c r="J9" s="36">
        <f t="shared" si="6"/>
        <v>0</v>
      </c>
      <c r="K9" s="25">
        <f t="shared" si="2"/>
        <v>22</v>
      </c>
      <c r="L9" s="25" t="s">
        <v>18</v>
      </c>
      <c r="M9" s="26">
        <f>SUMIF($K$5:$K$35,WEEKNUM($A$5)+3,$I$5:$I$35)</f>
        <v>0</v>
      </c>
      <c r="N9" s="26"/>
      <c r="O9" s="27" t="s">
        <v>9</v>
      </c>
      <c r="P9" s="27"/>
      <c r="Q9" s="27"/>
      <c r="R9" s="27"/>
      <c r="S9" s="27"/>
      <c r="T9" s="28"/>
    </row>
    <row r="10" spans="1:20" ht="18" customHeight="1">
      <c r="A10" s="30">
        <f t="shared" si="3"/>
        <v>44342</v>
      </c>
      <c r="B10" s="32">
        <f t="shared" si="0"/>
        <v>4</v>
      </c>
      <c r="C10" s="34"/>
      <c r="D10" s="36"/>
      <c r="E10" s="34"/>
      <c r="F10" s="39"/>
      <c r="G10" s="41">
        <f t="shared" si="4"/>
        <v>0</v>
      </c>
      <c r="H10" s="43">
        <f t="shared" si="5"/>
        <v>0</v>
      </c>
      <c r="I10" s="41">
        <f t="shared" si="1"/>
        <v>0</v>
      </c>
      <c r="J10" s="36">
        <f t="shared" si="6"/>
        <v>0</v>
      </c>
      <c r="K10" s="25">
        <f t="shared" si="2"/>
        <v>22</v>
      </c>
      <c r="L10" s="25" t="s">
        <v>19</v>
      </c>
      <c r="M10" s="26">
        <f>SUMIF($K$5:$K$35,WEEKNUM($A$5)+4,$I$5:$I$35)</f>
        <v>0</v>
      </c>
      <c r="N10" s="26"/>
      <c r="O10" s="27"/>
      <c r="P10" s="27"/>
      <c r="Q10" s="27"/>
      <c r="R10" s="27"/>
      <c r="S10" s="27"/>
      <c r="T10" s="28"/>
    </row>
    <row r="11" spans="1:20" ht="18" customHeight="1">
      <c r="A11" s="30">
        <f t="shared" si="3"/>
        <v>44343</v>
      </c>
      <c r="B11" s="32">
        <f t="shared" si="0"/>
        <v>5</v>
      </c>
      <c r="C11" s="34"/>
      <c r="D11" s="36"/>
      <c r="E11" s="34"/>
      <c r="F11" s="39"/>
      <c r="G11" s="41">
        <f t="shared" si="4"/>
        <v>0</v>
      </c>
      <c r="H11" s="43">
        <f t="shared" si="5"/>
        <v>0</v>
      </c>
      <c r="I11" s="41">
        <f t="shared" si="1"/>
        <v>0</v>
      </c>
      <c r="J11" s="36">
        <f t="shared" si="6"/>
        <v>0</v>
      </c>
      <c r="K11" s="25">
        <f t="shared" si="2"/>
        <v>22</v>
      </c>
      <c r="L11" s="25" t="s">
        <v>20</v>
      </c>
      <c r="M11" s="26">
        <f>SUMIF($K$5:$K$35,WEEKNUM($A$5)+5,$I$5:$I$35)</f>
        <v>0</v>
      </c>
      <c r="N11" s="26"/>
      <c r="O11" s="27" t="s">
        <v>4</v>
      </c>
      <c r="P11" s="27"/>
      <c r="Q11" s="27"/>
      <c r="R11" s="27"/>
      <c r="S11" s="27"/>
      <c r="T11" s="28"/>
    </row>
    <row r="12" spans="1:20" ht="18" customHeight="1">
      <c r="A12" s="30">
        <f t="shared" si="3"/>
        <v>44344</v>
      </c>
      <c r="B12" s="32">
        <f t="shared" si="0"/>
        <v>6</v>
      </c>
      <c r="C12" s="34"/>
      <c r="D12" s="36"/>
      <c r="E12" s="34"/>
      <c r="F12" s="39"/>
      <c r="G12" s="41">
        <f t="shared" si="4"/>
        <v>0</v>
      </c>
      <c r="H12" s="43">
        <f t="shared" si="5"/>
        <v>0</v>
      </c>
      <c r="I12" s="41">
        <f t="shared" si="1"/>
        <v>0</v>
      </c>
      <c r="J12" s="36">
        <f t="shared" si="6"/>
        <v>0</v>
      </c>
      <c r="K12" s="25">
        <f t="shared" si="2"/>
        <v>22</v>
      </c>
      <c r="L12" s="25"/>
      <c r="M12" s="25"/>
      <c r="N12" s="25"/>
      <c r="O12" s="27" t="s">
        <v>10</v>
      </c>
      <c r="P12" s="27"/>
      <c r="Q12" s="27"/>
      <c r="R12" s="27"/>
      <c r="S12" s="27"/>
      <c r="T12" s="28"/>
    </row>
    <row r="13" spans="1:20" ht="18" customHeight="1">
      <c r="A13" s="30">
        <f t="shared" si="3"/>
        <v>44345</v>
      </c>
      <c r="B13" s="32">
        <f t="shared" si="0"/>
        <v>7</v>
      </c>
      <c r="C13" s="34"/>
      <c r="D13" s="36"/>
      <c r="E13" s="34"/>
      <c r="F13" s="39"/>
      <c r="G13" s="41">
        <f t="shared" si="4"/>
        <v>0</v>
      </c>
      <c r="H13" s="43">
        <f t="shared" si="5"/>
        <v>0</v>
      </c>
      <c r="I13" s="41">
        <f t="shared" si="1"/>
        <v>0</v>
      </c>
      <c r="J13" s="36">
        <f t="shared" si="6"/>
        <v>0</v>
      </c>
      <c r="K13" s="25">
        <f t="shared" si="2"/>
        <v>22</v>
      </c>
      <c r="L13" s="25"/>
      <c r="M13" s="25"/>
      <c r="N13" s="25"/>
      <c r="O13" s="27" t="s">
        <v>11</v>
      </c>
      <c r="P13" s="27"/>
      <c r="Q13" s="27"/>
      <c r="R13" s="27"/>
      <c r="S13" s="27"/>
      <c r="T13" s="28"/>
    </row>
    <row r="14" spans="1:20" ht="18" customHeight="1">
      <c r="A14" s="30">
        <f t="shared" si="3"/>
        <v>44346</v>
      </c>
      <c r="B14" s="32">
        <f t="shared" si="0"/>
        <v>1</v>
      </c>
      <c r="C14" s="34"/>
      <c r="D14" s="36"/>
      <c r="E14" s="34"/>
      <c r="F14" s="39"/>
      <c r="G14" s="41">
        <f t="shared" si="4"/>
        <v>0</v>
      </c>
      <c r="H14" s="43">
        <f t="shared" si="5"/>
        <v>0</v>
      </c>
      <c r="I14" s="41">
        <f t="shared" si="1"/>
        <v>0</v>
      </c>
      <c r="J14" s="36">
        <f t="shared" si="6"/>
        <v>0</v>
      </c>
      <c r="K14" s="25">
        <f t="shared" si="2"/>
        <v>22</v>
      </c>
      <c r="L14" s="25"/>
      <c r="M14" s="25"/>
      <c r="N14" s="25"/>
      <c r="O14" s="27"/>
      <c r="P14" s="27"/>
      <c r="Q14" s="27"/>
      <c r="R14" s="27"/>
      <c r="S14" s="27"/>
      <c r="T14" s="28"/>
    </row>
    <row r="15" spans="1:20" ht="18" customHeight="1">
      <c r="A15" s="30">
        <f t="shared" si="3"/>
        <v>44347</v>
      </c>
      <c r="B15" s="32">
        <f t="shared" si="0"/>
        <v>2</v>
      </c>
      <c r="C15" s="34"/>
      <c r="D15" s="36"/>
      <c r="E15" s="34"/>
      <c r="F15" s="39"/>
      <c r="G15" s="41">
        <f t="shared" si="4"/>
        <v>0</v>
      </c>
      <c r="H15" s="43">
        <f t="shared" si="5"/>
        <v>0</v>
      </c>
      <c r="I15" s="41">
        <f t="shared" si="1"/>
        <v>0</v>
      </c>
      <c r="J15" s="36">
        <f t="shared" si="6"/>
        <v>0</v>
      </c>
      <c r="K15" s="25">
        <f t="shared" si="2"/>
        <v>23</v>
      </c>
      <c r="L15" s="25"/>
      <c r="M15" s="25"/>
      <c r="N15" s="25"/>
      <c r="O15" s="27" t="s">
        <v>5</v>
      </c>
      <c r="P15" s="27"/>
      <c r="Q15" s="27"/>
      <c r="R15" s="27"/>
      <c r="S15" s="27"/>
      <c r="T15" s="28"/>
    </row>
    <row r="16" spans="1:20" ht="18" customHeight="1">
      <c r="A16" s="30">
        <f t="shared" si="3"/>
        <v>44348</v>
      </c>
      <c r="B16" s="32">
        <f t="shared" si="0"/>
        <v>3</v>
      </c>
      <c r="C16" s="34"/>
      <c r="D16" s="36"/>
      <c r="E16" s="34"/>
      <c r="F16" s="39"/>
      <c r="G16" s="41">
        <f t="shared" si="4"/>
        <v>0</v>
      </c>
      <c r="H16" s="43">
        <f t="shared" si="5"/>
        <v>0</v>
      </c>
      <c r="I16" s="41">
        <f t="shared" si="1"/>
        <v>0</v>
      </c>
      <c r="J16" s="36">
        <f t="shared" si="6"/>
        <v>0</v>
      </c>
      <c r="K16" s="25">
        <f t="shared" si="2"/>
        <v>23</v>
      </c>
      <c r="L16" s="25"/>
      <c r="M16" s="25"/>
      <c r="N16" s="25"/>
      <c r="O16" s="27" t="s">
        <v>12</v>
      </c>
      <c r="P16" s="27"/>
      <c r="Q16" s="27"/>
      <c r="R16" s="27"/>
      <c r="S16" s="27"/>
      <c r="T16" s="28"/>
    </row>
    <row r="17" spans="1:20" ht="18" customHeight="1">
      <c r="A17" s="30">
        <f t="shared" si="3"/>
        <v>44349</v>
      </c>
      <c r="B17" s="32">
        <f t="shared" si="0"/>
        <v>4</v>
      </c>
      <c r="C17" s="34"/>
      <c r="D17" s="36"/>
      <c r="E17" s="34"/>
      <c r="F17" s="39"/>
      <c r="G17" s="41">
        <f t="shared" si="4"/>
        <v>0</v>
      </c>
      <c r="H17" s="43">
        <f t="shared" si="5"/>
        <v>0</v>
      </c>
      <c r="I17" s="41">
        <f t="shared" si="1"/>
        <v>0</v>
      </c>
      <c r="J17" s="36">
        <f t="shared" si="6"/>
        <v>0</v>
      </c>
      <c r="K17" s="25">
        <f t="shared" si="2"/>
        <v>23</v>
      </c>
      <c r="L17" s="25"/>
      <c r="M17" s="25"/>
      <c r="N17" s="25"/>
      <c r="O17" s="27"/>
      <c r="P17" s="27"/>
      <c r="Q17" s="27"/>
      <c r="R17" s="27"/>
      <c r="S17" s="27"/>
      <c r="T17" s="28"/>
    </row>
    <row r="18" spans="1:20" ht="18" customHeight="1">
      <c r="A18" s="30">
        <f t="shared" si="3"/>
        <v>44350</v>
      </c>
      <c r="B18" s="32">
        <f t="shared" si="0"/>
        <v>5</v>
      </c>
      <c r="C18" s="34"/>
      <c r="D18" s="36"/>
      <c r="E18" s="34"/>
      <c r="F18" s="39"/>
      <c r="G18" s="41">
        <f t="shared" si="4"/>
        <v>0</v>
      </c>
      <c r="H18" s="43">
        <f t="shared" si="5"/>
        <v>0</v>
      </c>
      <c r="I18" s="41">
        <f t="shared" si="1"/>
        <v>0</v>
      </c>
      <c r="J18" s="36">
        <f t="shared" si="6"/>
        <v>0</v>
      </c>
      <c r="K18" s="25">
        <f t="shared" si="2"/>
        <v>23</v>
      </c>
      <c r="L18" s="25"/>
      <c r="M18" s="25"/>
      <c r="N18" s="25"/>
      <c r="O18" s="27"/>
      <c r="P18" s="27"/>
      <c r="Q18" s="27"/>
      <c r="R18" s="27"/>
      <c r="S18" s="27"/>
      <c r="T18" s="28"/>
    </row>
    <row r="19" spans="1:20" ht="18" customHeight="1">
      <c r="A19" s="30">
        <f t="shared" si="3"/>
        <v>44351</v>
      </c>
      <c r="B19" s="32">
        <f t="shared" si="0"/>
        <v>6</v>
      </c>
      <c r="C19" s="34"/>
      <c r="D19" s="36"/>
      <c r="E19" s="34"/>
      <c r="F19" s="39"/>
      <c r="G19" s="41">
        <f t="shared" si="4"/>
        <v>0</v>
      </c>
      <c r="H19" s="43">
        <f t="shared" si="5"/>
        <v>0</v>
      </c>
      <c r="I19" s="41">
        <f t="shared" si="1"/>
        <v>0</v>
      </c>
      <c r="J19" s="36">
        <f t="shared" si="6"/>
        <v>0</v>
      </c>
      <c r="K19" s="25">
        <f t="shared" si="2"/>
        <v>23</v>
      </c>
      <c r="L19" s="25"/>
      <c r="M19" s="25"/>
      <c r="N19" s="25"/>
      <c r="O19" s="27"/>
      <c r="P19" s="27"/>
      <c r="Q19" s="27"/>
      <c r="R19" s="27"/>
      <c r="S19" s="27"/>
      <c r="T19" s="28"/>
    </row>
    <row r="20" spans="1:20" ht="18" customHeight="1">
      <c r="A20" s="30">
        <f t="shared" si="3"/>
        <v>44352</v>
      </c>
      <c r="B20" s="32">
        <f t="shared" si="0"/>
        <v>7</v>
      </c>
      <c r="C20" s="34"/>
      <c r="D20" s="36"/>
      <c r="E20" s="34"/>
      <c r="F20" s="39"/>
      <c r="G20" s="41">
        <f t="shared" si="4"/>
        <v>0</v>
      </c>
      <c r="H20" s="43">
        <f t="shared" si="5"/>
        <v>0</v>
      </c>
      <c r="I20" s="41">
        <f t="shared" si="1"/>
        <v>0</v>
      </c>
      <c r="J20" s="36">
        <f t="shared" si="6"/>
        <v>0</v>
      </c>
      <c r="K20" s="25">
        <f t="shared" si="2"/>
        <v>23</v>
      </c>
      <c r="L20" s="25"/>
      <c r="M20" s="25"/>
      <c r="N20" s="25"/>
      <c r="O20" s="27"/>
      <c r="P20" s="27"/>
      <c r="Q20" s="27"/>
      <c r="R20" s="27"/>
      <c r="S20" s="27"/>
      <c r="T20" s="28"/>
    </row>
    <row r="21" spans="1:20" ht="18" customHeight="1">
      <c r="A21" s="30">
        <f t="shared" si="3"/>
        <v>44353</v>
      </c>
      <c r="B21" s="32">
        <f t="shared" si="0"/>
        <v>1</v>
      </c>
      <c r="C21" s="34"/>
      <c r="D21" s="36"/>
      <c r="E21" s="34"/>
      <c r="F21" s="39"/>
      <c r="G21" s="41">
        <f t="shared" si="4"/>
        <v>0</v>
      </c>
      <c r="H21" s="43">
        <f t="shared" si="5"/>
        <v>0</v>
      </c>
      <c r="I21" s="41">
        <f t="shared" si="1"/>
        <v>0</v>
      </c>
      <c r="J21" s="36">
        <f t="shared" si="6"/>
        <v>0</v>
      </c>
      <c r="K21" s="25">
        <f t="shared" si="2"/>
        <v>23</v>
      </c>
      <c r="L21" s="25"/>
      <c r="M21" s="25"/>
      <c r="N21" s="25"/>
      <c r="O21" s="27"/>
      <c r="P21" s="27"/>
      <c r="Q21" s="27"/>
      <c r="R21" s="27"/>
      <c r="S21" s="27"/>
      <c r="T21" s="28"/>
    </row>
    <row r="22" spans="1:20" ht="18" customHeight="1">
      <c r="A22" s="30">
        <f t="shared" si="3"/>
        <v>44354</v>
      </c>
      <c r="B22" s="32">
        <f t="shared" si="0"/>
        <v>2</v>
      </c>
      <c r="C22" s="34"/>
      <c r="D22" s="36"/>
      <c r="E22" s="34"/>
      <c r="F22" s="39"/>
      <c r="G22" s="41">
        <f t="shared" si="4"/>
        <v>0</v>
      </c>
      <c r="H22" s="43">
        <f t="shared" si="5"/>
        <v>0</v>
      </c>
      <c r="I22" s="41">
        <f t="shared" si="1"/>
        <v>0</v>
      </c>
      <c r="J22" s="36">
        <f t="shared" si="6"/>
        <v>0</v>
      </c>
      <c r="K22" s="25">
        <f t="shared" si="2"/>
        <v>24</v>
      </c>
      <c r="L22" s="25"/>
      <c r="M22" s="25"/>
      <c r="N22" s="25"/>
      <c r="O22" s="27"/>
      <c r="P22" s="27"/>
      <c r="Q22" s="27"/>
      <c r="R22" s="27"/>
      <c r="S22" s="27"/>
      <c r="T22" s="28"/>
    </row>
    <row r="23" spans="1:20" ht="18" customHeight="1">
      <c r="A23" s="30">
        <f t="shared" si="3"/>
        <v>44355</v>
      </c>
      <c r="B23" s="32">
        <f t="shared" si="0"/>
        <v>3</v>
      </c>
      <c r="C23" s="34"/>
      <c r="D23" s="36"/>
      <c r="E23" s="34"/>
      <c r="F23" s="39"/>
      <c r="G23" s="41">
        <f t="shared" si="4"/>
        <v>0</v>
      </c>
      <c r="H23" s="43">
        <f t="shared" si="5"/>
        <v>0</v>
      </c>
      <c r="I23" s="41">
        <f t="shared" si="1"/>
        <v>0</v>
      </c>
      <c r="J23" s="36">
        <f t="shared" si="6"/>
        <v>0</v>
      </c>
      <c r="K23" s="25">
        <f t="shared" si="2"/>
        <v>24</v>
      </c>
      <c r="L23" s="25"/>
      <c r="M23" s="25"/>
      <c r="N23" s="25"/>
      <c r="O23" s="27"/>
      <c r="P23" s="27"/>
      <c r="Q23" s="27"/>
      <c r="R23" s="27"/>
      <c r="S23" s="27"/>
      <c r="T23" s="28"/>
    </row>
    <row r="24" spans="1:20" ht="18" customHeight="1">
      <c r="A24" s="30">
        <f t="shared" si="3"/>
        <v>44356</v>
      </c>
      <c r="B24" s="32">
        <f t="shared" si="0"/>
        <v>4</v>
      </c>
      <c r="C24" s="34"/>
      <c r="D24" s="36"/>
      <c r="E24" s="34"/>
      <c r="F24" s="39"/>
      <c r="G24" s="41">
        <f t="shared" si="4"/>
        <v>0</v>
      </c>
      <c r="H24" s="43">
        <f t="shared" si="5"/>
        <v>0</v>
      </c>
      <c r="I24" s="41">
        <f t="shared" si="1"/>
        <v>0</v>
      </c>
      <c r="J24" s="36">
        <f t="shared" si="6"/>
        <v>0</v>
      </c>
      <c r="K24" s="25">
        <f t="shared" si="2"/>
        <v>24</v>
      </c>
      <c r="L24" s="25"/>
      <c r="M24" s="25"/>
      <c r="N24" s="25"/>
      <c r="O24" s="27"/>
      <c r="P24" s="27"/>
      <c r="Q24" s="27"/>
      <c r="R24" s="27"/>
      <c r="S24" s="27"/>
      <c r="T24" s="28"/>
    </row>
    <row r="25" spans="1:20" ht="18" customHeight="1">
      <c r="A25" s="30">
        <f t="shared" si="3"/>
        <v>44357</v>
      </c>
      <c r="B25" s="32">
        <f t="shared" si="0"/>
        <v>5</v>
      </c>
      <c r="C25" s="34"/>
      <c r="D25" s="36"/>
      <c r="E25" s="34"/>
      <c r="F25" s="39"/>
      <c r="G25" s="41">
        <f t="shared" si="4"/>
        <v>0</v>
      </c>
      <c r="H25" s="43">
        <f t="shared" si="5"/>
        <v>0</v>
      </c>
      <c r="I25" s="41">
        <f t="shared" si="1"/>
        <v>0</v>
      </c>
      <c r="J25" s="36">
        <f t="shared" si="6"/>
        <v>0</v>
      </c>
      <c r="K25" s="25">
        <f t="shared" si="2"/>
        <v>24</v>
      </c>
      <c r="L25" s="25"/>
      <c r="M25" s="25"/>
      <c r="N25" s="25"/>
      <c r="O25" s="27"/>
      <c r="P25" s="27"/>
      <c r="Q25" s="27"/>
      <c r="R25" s="27"/>
      <c r="S25" s="27"/>
      <c r="T25" s="28"/>
    </row>
    <row r="26" spans="1:20" ht="18" customHeight="1">
      <c r="A26" s="30">
        <f t="shared" si="3"/>
        <v>44358</v>
      </c>
      <c r="B26" s="32">
        <f t="shared" si="0"/>
        <v>6</v>
      </c>
      <c r="C26" s="34"/>
      <c r="D26" s="36"/>
      <c r="E26" s="34"/>
      <c r="F26" s="39"/>
      <c r="G26" s="41">
        <f t="shared" si="4"/>
        <v>0</v>
      </c>
      <c r="H26" s="43">
        <f t="shared" si="5"/>
        <v>0</v>
      </c>
      <c r="I26" s="41">
        <f t="shared" si="1"/>
        <v>0</v>
      </c>
      <c r="J26" s="36">
        <f t="shared" si="6"/>
        <v>0</v>
      </c>
      <c r="K26" s="25">
        <f t="shared" si="2"/>
        <v>24</v>
      </c>
      <c r="L26" s="25"/>
      <c r="M26" s="25"/>
      <c r="N26" s="25"/>
      <c r="O26" s="27"/>
      <c r="P26" s="27"/>
      <c r="Q26" s="27"/>
      <c r="R26" s="27"/>
      <c r="S26" s="27"/>
      <c r="T26" s="28"/>
    </row>
    <row r="27" spans="1:20" ht="18" customHeight="1">
      <c r="A27" s="30">
        <f t="shared" si="3"/>
        <v>44359</v>
      </c>
      <c r="B27" s="32">
        <f t="shared" si="0"/>
        <v>7</v>
      </c>
      <c r="C27" s="34"/>
      <c r="D27" s="36"/>
      <c r="E27" s="34"/>
      <c r="F27" s="39"/>
      <c r="G27" s="41">
        <f t="shared" si="4"/>
        <v>0</v>
      </c>
      <c r="H27" s="43">
        <f t="shared" si="5"/>
        <v>0</v>
      </c>
      <c r="I27" s="41">
        <f t="shared" si="1"/>
        <v>0</v>
      </c>
      <c r="J27" s="36">
        <f t="shared" si="6"/>
        <v>0</v>
      </c>
      <c r="K27" s="25">
        <f t="shared" si="2"/>
        <v>24</v>
      </c>
      <c r="L27" s="25"/>
      <c r="M27" s="25"/>
      <c r="N27" s="25"/>
      <c r="O27" s="27"/>
      <c r="P27" s="27"/>
      <c r="Q27" s="27"/>
      <c r="R27" s="27"/>
      <c r="S27" s="27"/>
      <c r="T27" s="28"/>
    </row>
    <row r="28" spans="1:20" ht="18" customHeight="1">
      <c r="A28" s="30">
        <f t="shared" si="3"/>
        <v>44360</v>
      </c>
      <c r="B28" s="32">
        <f t="shared" si="0"/>
        <v>1</v>
      </c>
      <c r="C28" s="34"/>
      <c r="D28" s="36"/>
      <c r="E28" s="34"/>
      <c r="F28" s="39"/>
      <c r="G28" s="41">
        <f t="shared" si="4"/>
        <v>0</v>
      </c>
      <c r="H28" s="43">
        <f t="shared" si="5"/>
        <v>0</v>
      </c>
      <c r="I28" s="41">
        <f t="shared" si="1"/>
        <v>0</v>
      </c>
      <c r="J28" s="36">
        <f t="shared" si="6"/>
        <v>0</v>
      </c>
      <c r="K28" s="25">
        <f t="shared" si="2"/>
        <v>24</v>
      </c>
      <c r="L28" s="25"/>
      <c r="M28" s="25"/>
      <c r="N28" s="25"/>
      <c r="O28" s="27"/>
      <c r="P28" s="27"/>
      <c r="Q28" s="27"/>
      <c r="R28" s="27"/>
      <c r="S28" s="27"/>
      <c r="T28" s="28"/>
    </row>
    <row r="29" spans="1:20" ht="18" customHeight="1">
      <c r="A29" s="30">
        <f t="shared" si="3"/>
        <v>44361</v>
      </c>
      <c r="B29" s="32">
        <f t="shared" si="0"/>
        <v>2</v>
      </c>
      <c r="C29" s="34"/>
      <c r="D29" s="36"/>
      <c r="E29" s="34"/>
      <c r="F29" s="39"/>
      <c r="G29" s="41">
        <f t="shared" si="4"/>
        <v>0</v>
      </c>
      <c r="H29" s="43">
        <f t="shared" si="5"/>
        <v>0</v>
      </c>
      <c r="I29" s="41">
        <f t="shared" si="1"/>
        <v>0</v>
      </c>
      <c r="J29" s="36">
        <f t="shared" si="6"/>
        <v>0</v>
      </c>
      <c r="K29" s="25">
        <f t="shared" si="2"/>
        <v>25</v>
      </c>
      <c r="L29" s="25"/>
      <c r="M29" s="25"/>
      <c r="N29" s="25"/>
      <c r="O29" s="27"/>
      <c r="P29" s="27"/>
      <c r="Q29" s="27"/>
      <c r="R29" s="27"/>
      <c r="S29" s="27"/>
      <c r="T29" s="28"/>
    </row>
    <row r="30" spans="1:20" ht="18" customHeight="1">
      <c r="A30" s="30">
        <f t="shared" si="3"/>
        <v>44362</v>
      </c>
      <c r="B30" s="32">
        <f t="shared" si="0"/>
        <v>3</v>
      </c>
      <c r="C30" s="34"/>
      <c r="D30" s="36"/>
      <c r="E30" s="34"/>
      <c r="F30" s="39"/>
      <c r="G30" s="41">
        <f t="shared" si="4"/>
        <v>0</v>
      </c>
      <c r="H30" s="43">
        <f t="shared" si="5"/>
        <v>0</v>
      </c>
      <c r="I30" s="41">
        <f t="shared" si="1"/>
        <v>0</v>
      </c>
      <c r="J30" s="36">
        <f t="shared" si="6"/>
        <v>0</v>
      </c>
      <c r="K30" s="25">
        <f t="shared" si="2"/>
        <v>25</v>
      </c>
      <c r="L30" s="25"/>
      <c r="M30" s="25"/>
      <c r="N30" s="25"/>
      <c r="O30" s="27"/>
      <c r="P30" s="27"/>
      <c r="Q30" s="27"/>
      <c r="R30" s="27"/>
      <c r="S30" s="27"/>
      <c r="T30" s="28"/>
    </row>
    <row r="31" spans="1:20" ht="18" customHeight="1">
      <c r="A31" s="30">
        <f t="shared" si="3"/>
        <v>44363</v>
      </c>
      <c r="B31" s="32">
        <f t="shared" si="0"/>
        <v>4</v>
      </c>
      <c r="C31" s="34"/>
      <c r="D31" s="36"/>
      <c r="E31" s="34"/>
      <c r="F31" s="39"/>
      <c r="G31" s="41">
        <f t="shared" si="4"/>
        <v>0</v>
      </c>
      <c r="H31" s="43">
        <f t="shared" si="5"/>
        <v>0</v>
      </c>
      <c r="I31" s="41">
        <f t="shared" si="1"/>
        <v>0</v>
      </c>
      <c r="J31" s="36">
        <f t="shared" si="6"/>
        <v>0</v>
      </c>
      <c r="K31" s="25">
        <f t="shared" si="2"/>
        <v>25</v>
      </c>
      <c r="L31" s="25"/>
      <c r="M31" s="25"/>
      <c r="N31" s="25"/>
      <c r="O31" s="27"/>
      <c r="P31" s="27"/>
      <c r="Q31" s="27"/>
      <c r="R31" s="27"/>
      <c r="S31" s="27"/>
      <c r="T31" s="28"/>
    </row>
    <row r="32" spans="1:20" ht="18" customHeight="1">
      <c r="A32" s="30">
        <f t="shared" si="3"/>
        <v>44364</v>
      </c>
      <c r="B32" s="32">
        <f t="shared" si="0"/>
        <v>5</v>
      </c>
      <c r="C32" s="34"/>
      <c r="D32" s="36"/>
      <c r="E32" s="34"/>
      <c r="F32" s="39"/>
      <c r="G32" s="41">
        <f t="shared" si="4"/>
        <v>0</v>
      </c>
      <c r="H32" s="43">
        <f t="shared" si="5"/>
        <v>0</v>
      </c>
      <c r="I32" s="41">
        <f t="shared" si="1"/>
        <v>0</v>
      </c>
      <c r="J32" s="36">
        <f t="shared" si="6"/>
        <v>0</v>
      </c>
      <c r="K32" s="25">
        <f t="shared" si="2"/>
        <v>25</v>
      </c>
      <c r="L32" s="25"/>
      <c r="M32" s="25"/>
      <c r="N32" s="25"/>
      <c r="O32" s="27"/>
      <c r="P32" s="27"/>
      <c r="Q32" s="27"/>
      <c r="R32" s="27"/>
      <c r="S32" s="27"/>
      <c r="T32" s="28"/>
    </row>
    <row r="33" spans="1:20" ht="18" customHeight="1">
      <c r="A33" s="30">
        <f t="shared" si="3"/>
        <v>44365</v>
      </c>
      <c r="B33" s="32">
        <f t="shared" si="0"/>
        <v>6</v>
      </c>
      <c r="C33" s="34"/>
      <c r="D33" s="36"/>
      <c r="E33" s="34"/>
      <c r="F33" s="39"/>
      <c r="G33" s="41">
        <f t="shared" si="4"/>
        <v>0</v>
      </c>
      <c r="H33" s="43">
        <f t="shared" si="5"/>
        <v>0</v>
      </c>
      <c r="I33" s="41">
        <f t="shared" si="1"/>
        <v>0</v>
      </c>
      <c r="J33" s="36">
        <f t="shared" si="6"/>
        <v>0</v>
      </c>
      <c r="K33" s="25">
        <f t="shared" si="2"/>
        <v>25</v>
      </c>
      <c r="L33" s="25"/>
      <c r="M33" s="25"/>
      <c r="N33" s="25"/>
      <c r="O33" s="27"/>
      <c r="P33" s="27"/>
      <c r="Q33" s="27"/>
      <c r="R33" s="27"/>
      <c r="S33" s="27"/>
      <c r="T33" s="28"/>
    </row>
    <row r="34" spans="1:20" ht="18" customHeight="1">
      <c r="A34" s="30">
        <f t="shared" si="3"/>
        <v>44366</v>
      </c>
      <c r="B34" s="32">
        <f t="shared" si="0"/>
        <v>7</v>
      </c>
      <c r="C34" s="34"/>
      <c r="D34" s="36"/>
      <c r="E34" s="34"/>
      <c r="F34" s="39"/>
      <c r="G34" s="41">
        <f t="shared" si="4"/>
        <v>0</v>
      </c>
      <c r="H34" s="43">
        <f t="shared" si="5"/>
        <v>0</v>
      </c>
      <c r="I34" s="41">
        <f t="shared" si="1"/>
        <v>0</v>
      </c>
      <c r="J34" s="36">
        <f t="shared" si="6"/>
        <v>0</v>
      </c>
      <c r="K34" s="25">
        <f t="shared" si="2"/>
        <v>25</v>
      </c>
      <c r="L34" s="25"/>
      <c r="M34" s="25"/>
      <c r="N34" s="25"/>
      <c r="O34" s="27"/>
      <c r="P34" s="27"/>
      <c r="Q34" s="27"/>
      <c r="R34" s="27"/>
      <c r="S34" s="27"/>
      <c r="T34" s="28"/>
    </row>
    <row r="35" spans="1:20" ht="18" customHeight="1" thickBot="1">
      <c r="A35" s="44">
        <f>IF((A34+1)&gt;$E$3,"",(A34+1))</f>
        <v>44367</v>
      </c>
      <c r="B35" s="45">
        <f t="shared" si="0"/>
        <v>1</v>
      </c>
      <c r="C35" s="46"/>
      <c r="D35" s="47"/>
      <c r="E35" s="46"/>
      <c r="F35" s="48"/>
      <c r="G35" s="49">
        <f t="shared" si="4"/>
        <v>0</v>
      </c>
      <c r="H35" s="50">
        <f t="shared" si="5"/>
        <v>0</v>
      </c>
      <c r="I35" s="49">
        <f t="shared" si="1"/>
        <v>0</v>
      </c>
      <c r="J35" s="47">
        <f t="shared" si="6"/>
        <v>0</v>
      </c>
      <c r="K35" s="25">
        <f t="shared" si="2"/>
        <v>25</v>
      </c>
      <c r="L35" s="25"/>
      <c r="M35" s="25"/>
      <c r="N35" s="25"/>
      <c r="O35" s="27"/>
      <c r="P35" s="27"/>
      <c r="Q35" s="27"/>
      <c r="R35" s="27"/>
      <c r="S35" s="27"/>
      <c r="T35" s="28"/>
    </row>
    <row r="36" spans="1:20" ht="19.5" thickBot="1">
      <c r="A36" s="15"/>
      <c r="B36" s="15"/>
      <c r="C36" s="65"/>
      <c r="D36" s="65"/>
      <c r="E36" s="65"/>
      <c r="F36" s="65"/>
      <c r="G36" s="51">
        <f>SUM(G5:G35)</f>
        <v>0</v>
      </c>
      <c r="H36" s="52">
        <f>SUM(H5:H35)</f>
        <v>0</v>
      </c>
      <c r="I36" s="51">
        <f>SUM(I5:I35)</f>
        <v>0</v>
      </c>
      <c r="J36" s="51">
        <f>SUM(J5:J35)</f>
        <v>0</v>
      </c>
      <c r="K36" s="52"/>
      <c r="L36" s="52"/>
      <c r="M36" s="52"/>
      <c r="N36" s="52"/>
      <c r="O36" s="53"/>
      <c r="P36" s="53"/>
      <c r="Q36" s="53"/>
      <c r="R36" s="53"/>
      <c r="S36" s="53"/>
      <c r="T36" s="54">
        <f>IF((H36-"60:00")&lt;TIME(0,0,0),TIME(0,0,0),(H36-"60:00"))</f>
        <v>0</v>
      </c>
    </row>
    <row r="37" spans="1:20">
      <c r="A37" s="5"/>
      <c r="B37" s="5"/>
      <c r="C37" s="2"/>
      <c r="D37" s="2"/>
      <c r="E37" s="2"/>
      <c r="F37" s="2"/>
      <c r="G37" s="1"/>
      <c r="H37" s="1">
        <f>FLOOR(H36,"0:15")</f>
        <v>0</v>
      </c>
      <c r="I37" s="1">
        <f>FLOOR(I36,"0:15")</f>
        <v>0</v>
      </c>
      <c r="J37" s="1">
        <f>FLOOR(J36,"0:15")</f>
        <v>0</v>
      </c>
      <c r="K37" s="1"/>
      <c r="L37" s="1"/>
      <c r="M37" s="1"/>
      <c r="N37" s="1"/>
      <c r="T37" s="1">
        <f>FLOOR(T36,"0:15")</f>
        <v>0</v>
      </c>
    </row>
    <row r="38" spans="1:20">
      <c r="C38" s="2"/>
      <c r="D38" s="2"/>
      <c r="E38" s="2"/>
      <c r="F38" s="2"/>
      <c r="G38" s="1"/>
      <c r="H38" s="2"/>
      <c r="I38" s="3"/>
      <c r="J38" s="3"/>
      <c r="K38" s="3"/>
      <c r="L38" s="3"/>
      <c r="M38" s="3"/>
      <c r="N38" s="3"/>
    </row>
  </sheetData>
  <mergeCells count="3">
    <mergeCell ref="B2:C2"/>
    <mergeCell ref="B3:C3"/>
    <mergeCell ref="C36:F36"/>
  </mergeCells>
  <phoneticPr fontId="3"/>
  <pageMargins left="0.7" right="0.7" top="0.75" bottom="0.75" header="0.3" footer="0.3"/>
  <pageSetup paperSize="9" scale="71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topLeftCell="A7" zoomScale="85" zoomScaleNormal="85" zoomScaleSheetLayoutView="85" workbookViewId="0">
      <selection activeCell="U36" sqref="U36"/>
    </sheetView>
  </sheetViews>
  <sheetFormatPr defaultRowHeight="18.75"/>
  <cols>
    <col min="1" max="1" width="9.25" bestFit="1" customWidth="1"/>
    <col min="2" max="2" width="5.625" customWidth="1"/>
    <col min="3" max="10" width="10.875" customWidth="1"/>
    <col min="11" max="14" width="10.875" hidden="1" customWidth="1"/>
    <col min="15" max="18" width="9" hidden="1" customWidth="1"/>
    <col min="19" max="19" width="0" hidden="1" customWidth="1"/>
    <col min="20" max="20" width="11.375" customWidth="1"/>
  </cols>
  <sheetData>
    <row r="1" spans="1:20" ht="19.5" thickBot="1"/>
    <row r="2" spans="1:20">
      <c r="A2" s="6" t="s">
        <v>22</v>
      </c>
      <c r="B2" s="61"/>
      <c r="C2" s="62"/>
      <c r="D2" s="6" t="s">
        <v>14</v>
      </c>
      <c r="E2" s="6" t="s">
        <v>13</v>
      </c>
      <c r="F2" s="7" t="s">
        <v>23</v>
      </c>
      <c r="G2" s="8">
        <f>COUNT(C5:C35)</f>
        <v>26</v>
      </c>
      <c r="H2" s="7" t="s">
        <v>25</v>
      </c>
      <c r="I2" s="9">
        <f>I37</f>
        <v>8.1458333333333321</v>
      </c>
      <c r="J2" s="7" t="s">
        <v>29</v>
      </c>
      <c r="K2" s="56"/>
      <c r="L2" s="56"/>
      <c r="M2" s="56"/>
      <c r="N2" s="56"/>
      <c r="O2" s="56"/>
      <c r="P2" s="56"/>
      <c r="Q2" s="56"/>
      <c r="R2" s="56"/>
      <c r="S2" s="56"/>
      <c r="T2" s="57">
        <f>J37</f>
        <v>0.29166666666666663</v>
      </c>
    </row>
    <row r="3" spans="1:20" ht="19.5" thickBot="1">
      <c r="A3" s="10" t="s">
        <v>21</v>
      </c>
      <c r="B3" s="63" t="str">
        <f ca="1">RIGHT(CELL("filename",A1),LEN(CELL("filename",A1))-FIND("]",CELL("filename",A1)))</f>
        <v>記入例</v>
      </c>
      <c r="C3" s="64"/>
      <c r="D3" s="11">
        <v>44337</v>
      </c>
      <c r="E3" s="11">
        <v>44367</v>
      </c>
      <c r="F3" s="12"/>
      <c r="G3" s="13"/>
      <c r="H3" s="12" t="s">
        <v>26</v>
      </c>
      <c r="I3" s="14">
        <f>H37</f>
        <v>2.75</v>
      </c>
      <c r="J3" s="58" t="s">
        <v>31</v>
      </c>
      <c r="K3" s="59"/>
      <c r="L3" s="59"/>
      <c r="M3" s="59"/>
      <c r="N3" s="59"/>
      <c r="O3" s="59"/>
      <c r="P3" s="59"/>
      <c r="Q3" s="59"/>
      <c r="R3" s="59"/>
      <c r="S3" s="59"/>
      <c r="T3" s="60">
        <f>T37</f>
        <v>0.25</v>
      </c>
    </row>
    <row r="4" spans="1:20" ht="19.5" thickBot="1">
      <c r="A4" s="16"/>
      <c r="B4" s="17"/>
      <c r="C4" s="18" t="s">
        <v>0</v>
      </c>
      <c r="D4" s="19" t="s">
        <v>1</v>
      </c>
      <c r="E4" s="20" t="s">
        <v>2</v>
      </c>
      <c r="F4" s="37" t="s">
        <v>3</v>
      </c>
      <c r="G4" s="20" t="s">
        <v>27</v>
      </c>
      <c r="H4" s="21" t="s">
        <v>5</v>
      </c>
      <c r="I4" s="22" t="s">
        <v>28</v>
      </c>
      <c r="J4" s="55" t="s">
        <v>24</v>
      </c>
      <c r="K4" s="4"/>
      <c r="L4" s="4"/>
      <c r="M4" s="4"/>
      <c r="N4" s="4"/>
      <c r="T4" s="66" t="s">
        <v>30</v>
      </c>
    </row>
    <row r="5" spans="1:20" ht="18" customHeight="1">
      <c r="A5" s="29">
        <f>D3</f>
        <v>44337</v>
      </c>
      <c r="B5" s="31">
        <f>IF(A5&gt;$E$3,"",WEEKDAY(A5))</f>
        <v>6</v>
      </c>
      <c r="C5" s="40">
        <v>0.33333333333333331</v>
      </c>
      <c r="D5" s="35">
        <v>0.95833333333333337</v>
      </c>
      <c r="E5" s="33">
        <v>0.5</v>
      </c>
      <c r="F5" s="38">
        <v>0.54166666666666663</v>
      </c>
      <c r="G5" s="40">
        <f>(D5-C5)-(F5-E5)</f>
        <v>0.58333333333333337</v>
      </c>
      <c r="H5" s="42">
        <f>IF((G5-TIME(8,0,0))&lt;TIME(0,0,0),0,(G5-TIME(8,0,0)))</f>
        <v>0.25000000000000006</v>
      </c>
      <c r="I5" s="40">
        <f>G5-H5</f>
        <v>0.33333333333333331</v>
      </c>
      <c r="J5" s="35">
        <f>IF((D5-TIME(22,0,0))&lt;TIME(0,0,0),0,(D5-TIME(22,0,0)))</f>
        <v>4.1666666666666741E-2</v>
      </c>
      <c r="K5" s="23">
        <f>WEEKNUM(A5,2)</f>
        <v>21</v>
      </c>
      <c r="L5" s="23"/>
      <c r="M5" s="23"/>
      <c r="N5" s="23"/>
      <c r="O5" s="24" t="s">
        <v>7</v>
      </c>
      <c r="P5" s="24"/>
      <c r="Q5" s="24"/>
      <c r="R5" s="24"/>
      <c r="S5" s="24"/>
      <c r="T5" s="28"/>
    </row>
    <row r="6" spans="1:20" ht="18" customHeight="1">
      <c r="A6" s="30">
        <f>IF((A5+1)&gt;$E$3,"",(A5+1))</f>
        <v>44338</v>
      </c>
      <c r="B6" s="32">
        <f t="shared" ref="B6:B35" si="0">IF(A6&gt;$E$3,"",WEEKDAY(A6))</f>
        <v>7</v>
      </c>
      <c r="C6" s="34">
        <v>0.33333333333333331</v>
      </c>
      <c r="D6" s="36">
        <v>0.5625</v>
      </c>
      <c r="E6" s="34"/>
      <c r="F6" s="39"/>
      <c r="G6" s="41">
        <f>(D6-C6)-(F6-E6)</f>
        <v>0.22916666666666669</v>
      </c>
      <c r="H6" s="43">
        <f>IF((G6-TIME(8,0,0))&lt;TIME(0,0,0),0,(G6-TIME(8,0,0)))</f>
        <v>0</v>
      </c>
      <c r="I6" s="41">
        <f t="shared" ref="I6:I34" si="1">G6-H6</f>
        <v>0.22916666666666669</v>
      </c>
      <c r="J6" s="36">
        <f>IF((D6-TIME(22,0,0))&lt;TIME(0,0,0),0,(D6-TIME(22,0,0)))</f>
        <v>0</v>
      </c>
      <c r="K6" s="25">
        <f t="shared" ref="K6:K34" si="2">WEEKNUM(A6,2)</f>
        <v>21</v>
      </c>
      <c r="L6" s="25" t="s">
        <v>15</v>
      </c>
      <c r="M6" s="26">
        <f>SUMIF($K$5:$K$35,WEEKNUM($A$5),$I$5:$I$35)</f>
        <v>0.5625</v>
      </c>
      <c r="N6" s="26"/>
      <c r="O6" s="27" t="s">
        <v>8</v>
      </c>
      <c r="P6" s="27"/>
      <c r="Q6" s="27"/>
      <c r="R6" s="27"/>
      <c r="S6" s="27"/>
      <c r="T6" s="28"/>
    </row>
    <row r="7" spans="1:20" ht="18" customHeight="1">
      <c r="A7" s="30">
        <f t="shared" ref="A7:A34" si="3">IF((A6+1)&gt;$E$3,"",(A6+1))</f>
        <v>44339</v>
      </c>
      <c r="B7" s="32">
        <f t="shared" si="0"/>
        <v>1</v>
      </c>
      <c r="C7" s="34"/>
      <c r="D7" s="36"/>
      <c r="E7" s="34"/>
      <c r="F7" s="39"/>
      <c r="G7" s="41">
        <f t="shared" ref="G7:G34" si="4">(D7-C7)-(F7-E7)</f>
        <v>0</v>
      </c>
      <c r="H7" s="43">
        <f t="shared" ref="H7:H34" si="5">IF((G7-TIME(8,0,0))&lt;TIME(0,0,0),0,(G7-TIME(8,0,0)))</f>
        <v>0</v>
      </c>
      <c r="I7" s="41">
        <f t="shared" si="1"/>
        <v>0</v>
      </c>
      <c r="J7" s="36">
        <f t="shared" ref="J7:J35" si="6">IF((D7-TIME(22,0,0))&lt;TIME(0,0,0),0,(D7-TIME(22,0,0)))</f>
        <v>0</v>
      </c>
      <c r="K7" s="25">
        <f t="shared" si="2"/>
        <v>21</v>
      </c>
      <c r="L7" s="25" t="s">
        <v>16</v>
      </c>
      <c r="M7" s="26">
        <f>SUMIF($K$5:$K$35,WEEKNUM($A$5)+1,$I$5:$I$35)</f>
        <v>1.8749999999999998</v>
      </c>
      <c r="N7" s="26"/>
      <c r="O7" s="27"/>
      <c r="P7" s="27"/>
      <c r="Q7" s="27"/>
      <c r="R7" s="27"/>
      <c r="S7" s="27"/>
      <c r="T7" s="28"/>
    </row>
    <row r="8" spans="1:20" ht="18" customHeight="1">
      <c r="A8" s="30">
        <f t="shared" si="3"/>
        <v>44340</v>
      </c>
      <c r="B8" s="32">
        <f t="shared" si="0"/>
        <v>2</v>
      </c>
      <c r="C8" s="34">
        <v>0.33333333333333331</v>
      </c>
      <c r="D8" s="36">
        <v>0.95833333333333337</v>
      </c>
      <c r="E8" s="34">
        <v>0.5</v>
      </c>
      <c r="F8" s="39">
        <v>0.54166666666666663</v>
      </c>
      <c r="G8" s="41">
        <f t="shared" si="4"/>
        <v>0.58333333333333337</v>
      </c>
      <c r="H8" s="43">
        <f t="shared" si="5"/>
        <v>0.25000000000000006</v>
      </c>
      <c r="I8" s="41">
        <f t="shared" si="1"/>
        <v>0.33333333333333331</v>
      </c>
      <c r="J8" s="36">
        <f t="shared" si="6"/>
        <v>4.1666666666666741E-2</v>
      </c>
      <c r="K8" s="25">
        <f t="shared" si="2"/>
        <v>22</v>
      </c>
      <c r="L8" s="25" t="s">
        <v>17</v>
      </c>
      <c r="M8" s="26">
        <f>SUMIF($K$5:$K$35,WEEKNUM($A$5)+2,$I$5:$I$35)</f>
        <v>1.9166666666666665</v>
      </c>
      <c r="N8" s="26"/>
      <c r="O8" s="27" t="s">
        <v>6</v>
      </c>
      <c r="P8" s="27"/>
      <c r="Q8" s="27"/>
      <c r="R8" s="27"/>
      <c r="S8" s="27"/>
      <c r="T8" s="28"/>
    </row>
    <row r="9" spans="1:20" ht="18" customHeight="1">
      <c r="A9" s="30">
        <f t="shared" si="3"/>
        <v>44341</v>
      </c>
      <c r="B9" s="32">
        <f t="shared" si="0"/>
        <v>3</v>
      </c>
      <c r="C9" s="34">
        <v>0.33333333333333331</v>
      </c>
      <c r="D9" s="36">
        <v>0.75</v>
      </c>
      <c r="E9" s="34">
        <v>0.5</v>
      </c>
      <c r="F9" s="39">
        <v>0.54166666666666663</v>
      </c>
      <c r="G9" s="41">
        <f t="shared" si="4"/>
        <v>0.37500000000000006</v>
      </c>
      <c r="H9" s="43">
        <f t="shared" si="5"/>
        <v>4.1666666666666741E-2</v>
      </c>
      <c r="I9" s="41">
        <f t="shared" si="1"/>
        <v>0.33333333333333331</v>
      </c>
      <c r="J9" s="36">
        <f t="shared" si="6"/>
        <v>0</v>
      </c>
      <c r="K9" s="25">
        <f t="shared" si="2"/>
        <v>22</v>
      </c>
      <c r="L9" s="25" t="s">
        <v>18</v>
      </c>
      <c r="M9" s="26">
        <f>SUMIF($K$5:$K$35,WEEKNUM($A$5)+3,$I$5:$I$35)</f>
        <v>1.9166666666666665</v>
      </c>
      <c r="N9" s="26"/>
      <c r="O9" s="27" t="s">
        <v>9</v>
      </c>
      <c r="P9" s="27"/>
      <c r="Q9" s="27"/>
      <c r="R9" s="27"/>
      <c r="S9" s="27"/>
      <c r="T9" s="28"/>
    </row>
    <row r="10" spans="1:20" ht="18" customHeight="1">
      <c r="A10" s="30">
        <f t="shared" si="3"/>
        <v>44342</v>
      </c>
      <c r="B10" s="32">
        <f t="shared" si="0"/>
        <v>4</v>
      </c>
      <c r="C10" s="34">
        <v>0.33333333333333331</v>
      </c>
      <c r="D10" s="36">
        <v>0.77083333333333337</v>
      </c>
      <c r="E10" s="34">
        <v>0.5</v>
      </c>
      <c r="F10" s="39">
        <v>0.54166666666666663</v>
      </c>
      <c r="G10" s="41">
        <f t="shared" si="4"/>
        <v>0.39583333333333343</v>
      </c>
      <c r="H10" s="43">
        <f t="shared" si="5"/>
        <v>6.2500000000000111E-2</v>
      </c>
      <c r="I10" s="41">
        <f t="shared" si="1"/>
        <v>0.33333333333333331</v>
      </c>
      <c r="J10" s="36">
        <f t="shared" si="6"/>
        <v>0</v>
      </c>
      <c r="K10" s="25">
        <f t="shared" si="2"/>
        <v>22</v>
      </c>
      <c r="L10" s="25" t="s">
        <v>19</v>
      </c>
      <c r="M10" s="26">
        <f>SUMIF($K$5:$K$35,WEEKNUM($A$5)+4,$I$5:$I$35)</f>
        <v>1.8749999999999998</v>
      </c>
      <c r="N10" s="26"/>
      <c r="O10" s="27"/>
      <c r="P10" s="27"/>
      <c r="Q10" s="27"/>
      <c r="R10" s="27"/>
      <c r="S10" s="27"/>
      <c r="T10" s="28"/>
    </row>
    <row r="11" spans="1:20" ht="18" customHeight="1">
      <c r="A11" s="30">
        <f t="shared" si="3"/>
        <v>44343</v>
      </c>
      <c r="B11" s="32">
        <f t="shared" si="0"/>
        <v>5</v>
      </c>
      <c r="C11" s="34">
        <v>0.33333333333333331</v>
      </c>
      <c r="D11" s="36">
        <v>0.9375</v>
      </c>
      <c r="E11" s="34">
        <v>0.5</v>
      </c>
      <c r="F11" s="39">
        <v>0.54166666666666663</v>
      </c>
      <c r="G11" s="41">
        <f t="shared" si="4"/>
        <v>0.56250000000000011</v>
      </c>
      <c r="H11" s="43">
        <f t="shared" si="5"/>
        <v>0.2291666666666668</v>
      </c>
      <c r="I11" s="41">
        <f t="shared" si="1"/>
        <v>0.33333333333333331</v>
      </c>
      <c r="J11" s="36">
        <f t="shared" si="6"/>
        <v>2.083333333333337E-2</v>
      </c>
      <c r="K11" s="25">
        <f t="shared" si="2"/>
        <v>22</v>
      </c>
      <c r="L11" s="25" t="s">
        <v>20</v>
      </c>
      <c r="M11" s="26">
        <f>SUMIF($K$5:$K$35,WEEKNUM($A$5)+5,$I$5:$I$35)</f>
        <v>0</v>
      </c>
      <c r="N11" s="26"/>
      <c r="O11" s="27" t="s">
        <v>4</v>
      </c>
      <c r="P11" s="27"/>
      <c r="Q11" s="27"/>
      <c r="R11" s="27"/>
      <c r="S11" s="27"/>
      <c r="T11" s="28"/>
    </row>
    <row r="12" spans="1:20" ht="18" customHeight="1">
      <c r="A12" s="30">
        <f t="shared" si="3"/>
        <v>44344</v>
      </c>
      <c r="B12" s="32">
        <f t="shared" si="0"/>
        <v>6</v>
      </c>
      <c r="C12" s="34">
        <v>0.33333333333333331</v>
      </c>
      <c r="D12" s="36">
        <v>0.75</v>
      </c>
      <c r="E12" s="34">
        <v>0.5</v>
      </c>
      <c r="F12" s="39">
        <v>0.54166666666666663</v>
      </c>
      <c r="G12" s="41">
        <f t="shared" si="4"/>
        <v>0.37500000000000006</v>
      </c>
      <c r="H12" s="43">
        <f t="shared" si="5"/>
        <v>4.1666666666666741E-2</v>
      </c>
      <c r="I12" s="41">
        <f t="shared" si="1"/>
        <v>0.33333333333333331</v>
      </c>
      <c r="J12" s="36">
        <f t="shared" si="6"/>
        <v>0</v>
      </c>
      <c r="K12" s="25">
        <f t="shared" si="2"/>
        <v>22</v>
      </c>
      <c r="L12" s="25"/>
      <c r="M12" s="25"/>
      <c r="N12" s="25"/>
      <c r="O12" s="27" t="s">
        <v>10</v>
      </c>
      <c r="P12" s="27"/>
      <c r="Q12" s="27"/>
      <c r="R12" s="27"/>
      <c r="S12" s="27"/>
      <c r="T12" s="28"/>
    </row>
    <row r="13" spans="1:20" ht="18" customHeight="1">
      <c r="A13" s="30">
        <f t="shared" si="3"/>
        <v>44345</v>
      </c>
      <c r="B13" s="32">
        <f t="shared" si="0"/>
        <v>7</v>
      </c>
      <c r="C13" s="34">
        <v>0.33333333333333331</v>
      </c>
      <c r="D13" s="36">
        <v>0.54166666666666663</v>
      </c>
      <c r="E13" s="34"/>
      <c r="F13" s="39"/>
      <c r="G13" s="41">
        <f t="shared" si="4"/>
        <v>0.20833333333333331</v>
      </c>
      <c r="H13" s="43">
        <f t="shared" si="5"/>
        <v>0</v>
      </c>
      <c r="I13" s="41">
        <f t="shared" si="1"/>
        <v>0.20833333333333331</v>
      </c>
      <c r="J13" s="36">
        <f t="shared" si="6"/>
        <v>0</v>
      </c>
      <c r="K13" s="25">
        <f t="shared" si="2"/>
        <v>22</v>
      </c>
      <c r="L13" s="25"/>
      <c r="M13" s="25"/>
      <c r="N13" s="25"/>
      <c r="O13" s="27" t="s">
        <v>11</v>
      </c>
      <c r="P13" s="27"/>
      <c r="Q13" s="27"/>
      <c r="R13" s="27"/>
      <c r="S13" s="27"/>
      <c r="T13" s="28"/>
    </row>
    <row r="14" spans="1:20" ht="18" customHeight="1">
      <c r="A14" s="30">
        <f t="shared" si="3"/>
        <v>44346</v>
      </c>
      <c r="B14" s="32">
        <f t="shared" si="0"/>
        <v>1</v>
      </c>
      <c r="C14" s="34"/>
      <c r="D14" s="36"/>
      <c r="E14" s="34"/>
      <c r="F14" s="39"/>
      <c r="G14" s="41">
        <f t="shared" si="4"/>
        <v>0</v>
      </c>
      <c r="H14" s="43">
        <f t="shared" si="5"/>
        <v>0</v>
      </c>
      <c r="I14" s="41">
        <f t="shared" si="1"/>
        <v>0</v>
      </c>
      <c r="J14" s="36">
        <f t="shared" si="6"/>
        <v>0</v>
      </c>
      <c r="K14" s="25">
        <f t="shared" si="2"/>
        <v>22</v>
      </c>
      <c r="L14" s="25"/>
      <c r="M14" s="25"/>
      <c r="N14" s="25"/>
      <c r="O14" s="27"/>
      <c r="P14" s="27"/>
      <c r="Q14" s="27"/>
      <c r="R14" s="27"/>
      <c r="S14" s="27"/>
      <c r="T14" s="28"/>
    </row>
    <row r="15" spans="1:20" ht="18" customHeight="1">
      <c r="A15" s="30">
        <f t="shared" si="3"/>
        <v>44347</v>
      </c>
      <c r="B15" s="32">
        <f t="shared" si="0"/>
        <v>2</v>
      </c>
      <c r="C15" s="34">
        <v>0.33333333333333331</v>
      </c>
      <c r="D15" s="36">
        <v>0.95833333333333337</v>
      </c>
      <c r="E15" s="34">
        <v>0.5</v>
      </c>
      <c r="F15" s="39">
        <v>0.54166666666666663</v>
      </c>
      <c r="G15" s="41">
        <f t="shared" si="4"/>
        <v>0.58333333333333337</v>
      </c>
      <c r="H15" s="43">
        <f t="shared" si="5"/>
        <v>0.25000000000000006</v>
      </c>
      <c r="I15" s="41">
        <f t="shared" si="1"/>
        <v>0.33333333333333331</v>
      </c>
      <c r="J15" s="36">
        <f t="shared" si="6"/>
        <v>4.1666666666666741E-2</v>
      </c>
      <c r="K15" s="25">
        <f t="shared" si="2"/>
        <v>23</v>
      </c>
      <c r="L15" s="25"/>
      <c r="M15" s="25"/>
      <c r="N15" s="25"/>
      <c r="O15" s="27" t="s">
        <v>5</v>
      </c>
      <c r="P15" s="27"/>
      <c r="Q15" s="27"/>
      <c r="R15" s="27"/>
      <c r="S15" s="27"/>
      <c r="T15" s="28"/>
    </row>
    <row r="16" spans="1:20" ht="18" customHeight="1">
      <c r="A16" s="30">
        <f t="shared" si="3"/>
        <v>44348</v>
      </c>
      <c r="B16" s="32">
        <f t="shared" si="0"/>
        <v>3</v>
      </c>
      <c r="C16" s="34">
        <v>0.33333333333333331</v>
      </c>
      <c r="D16" s="36">
        <v>0.75</v>
      </c>
      <c r="E16" s="34">
        <v>0.5</v>
      </c>
      <c r="F16" s="39">
        <v>0.54166666666666663</v>
      </c>
      <c r="G16" s="41">
        <f t="shared" si="4"/>
        <v>0.37500000000000006</v>
      </c>
      <c r="H16" s="43">
        <f t="shared" si="5"/>
        <v>4.1666666666666741E-2</v>
      </c>
      <c r="I16" s="41">
        <f t="shared" si="1"/>
        <v>0.33333333333333331</v>
      </c>
      <c r="J16" s="36">
        <f t="shared" si="6"/>
        <v>0</v>
      </c>
      <c r="K16" s="25">
        <f t="shared" si="2"/>
        <v>23</v>
      </c>
      <c r="L16" s="25"/>
      <c r="M16" s="25"/>
      <c r="N16" s="25"/>
      <c r="O16" s="27" t="s">
        <v>12</v>
      </c>
      <c r="P16" s="27"/>
      <c r="Q16" s="27"/>
      <c r="R16" s="27"/>
      <c r="S16" s="27"/>
      <c r="T16" s="28"/>
    </row>
    <row r="17" spans="1:20" ht="18" customHeight="1">
      <c r="A17" s="30">
        <f t="shared" si="3"/>
        <v>44349</v>
      </c>
      <c r="B17" s="32">
        <f t="shared" si="0"/>
        <v>4</v>
      </c>
      <c r="C17" s="34">
        <v>0.33333333333333331</v>
      </c>
      <c r="D17" s="36">
        <v>0.77083333333333337</v>
      </c>
      <c r="E17" s="34">
        <v>0.5</v>
      </c>
      <c r="F17" s="39">
        <v>0.54166666666666663</v>
      </c>
      <c r="G17" s="41">
        <f t="shared" si="4"/>
        <v>0.39583333333333343</v>
      </c>
      <c r="H17" s="43">
        <f t="shared" si="5"/>
        <v>6.2500000000000111E-2</v>
      </c>
      <c r="I17" s="41">
        <f t="shared" si="1"/>
        <v>0.33333333333333331</v>
      </c>
      <c r="J17" s="36">
        <f t="shared" si="6"/>
        <v>0</v>
      </c>
      <c r="K17" s="25">
        <f t="shared" si="2"/>
        <v>23</v>
      </c>
      <c r="L17" s="25"/>
      <c r="M17" s="25"/>
      <c r="N17" s="25"/>
      <c r="O17" s="27"/>
      <c r="P17" s="27"/>
      <c r="Q17" s="27"/>
      <c r="R17" s="27"/>
      <c r="S17" s="27"/>
      <c r="T17" s="28"/>
    </row>
    <row r="18" spans="1:20" ht="18" customHeight="1">
      <c r="A18" s="30">
        <f t="shared" si="3"/>
        <v>44350</v>
      </c>
      <c r="B18" s="32">
        <f t="shared" si="0"/>
        <v>5</v>
      </c>
      <c r="C18" s="34">
        <v>0.33333333333333331</v>
      </c>
      <c r="D18" s="36">
        <v>0.9375</v>
      </c>
      <c r="E18" s="34">
        <v>0.5</v>
      </c>
      <c r="F18" s="39">
        <v>0.54166666666666663</v>
      </c>
      <c r="G18" s="41">
        <f t="shared" si="4"/>
        <v>0.56250000000000011</v>
      </c>
      <c r="H18" s="43">
        <f t="shared" si="5"/>
        <v>0.2291666666666668</v>
      </c>
      <c r="I18" s="41">
        <f t="shared" si="1"/>
        <v>0.33333333333333331</v>
      </c>
      <c r="J18" s="36">
        <f t="shared" si="6"/>
        <v>2.083333333333337E-2</v>
      </c>
      <c r="K18" s="25">
        <f t="shared" si="2"/>
        <v>23</v>
      </c>
      <c r="L18" s="25"/>
      <c r="M18" s="25"/>
      <c r="N18" s="25"/>
      <c r="O18" s="27"/>
      <c r="P18" s="27"/>
      <c r="Q18" s="27"/>
      <c r="R18" s="27"/>
      <c r="S18" s="27"/>
      <c r="T18" s="28"/>
    </row>
    <row r="19" spans="1:20" ht="18" customHeight="1">
      <c r="A19" s="30">
        <f t="shared" si="3"/>
        <v>44351</v>
      </c>
      <c r="B19" s="32">
        <f t="shared" si="0"/>
        <v>6</v>
      </c>
      <c r="C19" s="34">
        <v>0.33333333333333331</v>
      </c>
      <c r="D19" s="36">
        <v>0.75</v>
      </c>
      <c r="E19" s="34">
        <v>0.5</v>
      </c>
      <c r="F19" s="39">
        <v>0.54166666666666663</v>
      </c>
      <c r="G19" s="41">
        <f t="shared" si="4"/>
        <v>0.37500000000000006</v>
      </c>
      <c r="H19" s="43">
        <f t="shared" si="5"/>
        <v>4.1666666666666741E-2</v>
      </c>
      <c r="I19" s="41">
        <f t="shared" si="1"/>
        <v>0.33333333333333331</v>
      </c>
      <c r="J19" s="36">
        <f t="shared" si="6"/>
        <v>0</v>
      </c>
      <c r="K19" s="25">
        <f t="shared" si="2"/>
        <v>23</v>
      </c>
      <c r="L19" s="25"/>
      <c r="M19" s="25"/>
      <c r="N19" s="25"/>
      <c r="O19" s="27"/>
      <c r="P19" s="27"/>
      <c r="Q19" s="27"/>
      <c r="R19" s="27"/>
      <c r="S19" s="27"/>
      <c r="T19" s="28"/>
    </row>
    <row r="20" spans="1:20" ht="18" customHeight="1">
      <c r="A20" s="30">
        <f t="shared" si="3"/>
        <v>44352</v>
      </c>
      <c r="B20" s="32">
        <f t="shared" si="0"/>
        <v>7</v>
      </c>
      <c r="C20" s="34">
        <v>0.33333333333333331</v>
      </c>
      <c r="D20" s="36">
        <v>0.58333333333333337</v>
      </c>
      <c r="E20" s="34"/>
      <c r="F20" s="39"/>
      <c r="G20" s="41">
        <f t="shared" si="4"/>
        <v>0.25000000000000006</v>
      </c>
      <c r="H20" s="43">
        <f t="shared" si="5"/>
        <v>0</v>
      </c>
      <c r="I20" s="41">
        <f t="shared" si="1"/>
        <v>0.25000000000000006</v>
      </c>
      <c r="J20" s="36">
        <f t="shared" si="6"/>
        <v>0</v>
      </c>
      <c r="K20" s="25">
        <f t="shared" si="2"/>
        <v>23</v>
      </c>
      <c r="L20" s="25"/>
      <c r="M20" s="25"/>
      <c r="N20" s="25"/>
      <c r="O20" s="27"/>
      <c r="P20" s="27"/>
      <c r="Q20" s="27"/>
      <c r="R20" s="27"/>
      <c r="S20" s="27"/>
      <c r="T20" s="28"/>
    </row>
    <row r="21" spans="1:20" ht="18" customHeight="1">
      <c r="A21" s="30">
        <f t="shared" si="3"/>
        <v>44353</v>
      </c>
      <c r="B21" s="32">
        <f t="shared" si="0"/>
        <v>1</v>
      </c>
      <c r="C21" s="34"/>
      <c r="D21" s="36"/>
      <c r="E21" s="34"/>
      <c r="F21" s="39"/>
      <c r="G21" s="41">
        <f t="shared" si="4"/>
        <v>0</v>
      </c>
      <c r="H21" s="43">
        <f t="shared" si="5"/>
        <v>0</v>
      </c>
      <c r="I21" s="41">
        <f t="shared" si="1"/>
        <v>0</v>
      </c>
      <c r="J21" s="36">
        <f t="shared" si="6"/>
        <v>0</v>
      </c>
      <c r="K21" s="25">
        <f t="shared" si="2"/>
        <v>23</v>
      </c>
      <c r="L21" s="25"/>
      <c r="M21" s="25"/>
      <c r="N21" s="25"/>
      <c r="O21" s="27"/>
      <c r="P21" s="27"/>
      <c r="Q21" s="27"/>
      <c r="R21" s="27"/>
      <c r="S21" s="27"/>
      <c r="T21" s="28"/>
    </row>
    <row r="22" spans="1:20" ht="18" customHeight="1">
      <c r="A22" s="30">
        <f t="shared" si="3"/>
        <v>44354</v>
      </c>
      <c r="B22" s="32">
        <f t="shared" si="0"/>
        <v>2</v>
      </c>
      <c r="C22" s="34">
        <v>0.33333333333333331</v>
      </c>
      <c r="D22" s="36">
        <v>0.95833333333333337</v>
      </c>
      <c r="E22" s="34">
        <v>0.5</v>
      </c>
      <c r="F22" s="39">
        <v>0.54166666666666663</v>
      </c>
      <c r="G22" s="41">
        <f t="shared" si="4"/>
        <v>0.58333333333333337</v>
      </c>
      <c r="H22" s="43">
        <f t="shared" si="5"/>
        <v>0.25000000000000006</v>
      </c>
      <c r="I22" s="41">
        <f t="shared" si="1"/>
        <v>0.33333333333333331</v>
      </c>
      <c r="J22" s="36">
        <f t="shared" si="6"/>
        <v>4.1666666666666741E-2</v>
      </c>
      <c r="K22" s="25">
        <f t="shared" si="2"/>
        <v>24</v>
      </c>
      <c r="L22" s="25"/>
      <c r="M22" s="25"/>
      <c r="N22" s="25"/>
      <c r="O22" s="27"/>
      <c r="P22" s="27"/>
      <c r="Q22" s="27"/>
      <c r="R22" s="27"/>
      <c r="S22" s="27"/>
      <c r="T22" s="28"/>
    </row>
    <row r="23" spans="1:20" ht="18" customHeight="1">
      <c r="A23" s="30">
        <f t="shared" si="3"/>
        <v>44355</v>
      </c>
      <c r="B23" s="32">
        <f t="shared" si="0"/>
        <v>3</v>
      </c>
      <c r="C23" s="34">
        <v>0.33333333333333331</v>
      </c>
      <c r="D23" s="36">
        <v>0.75</v>
      </c>
      <c r="E23" s="34">
        <v>0.5</v>
      </c>
      <c r="F23" s="39">
        <v>0.54166666666666663</v>
      </c>
      <c r="G23" s="41">
        <f t="shared" si="4"/>
        <v>0.37500000000000006</v>
      </c>
      <c r="H23" s="43">
        <f t="shared" si="5"/>
        <v>4.1666666666666741E-2</v>
      </c>
      <c r="I23" s="41">
        <f t="shared" si="1"/>
        <v>0.33333333333333331</v>
      </c>
      <c r="J23" s="36">
        <f t="shared" si="6"/>
        <v>0</v>
      </c>
      <c r="K23" s="25">
        <f t="shared" si="2"/>
        <v>24</v>
      </c>
      <c r="L23" s="25"/>
      <c r="M23" s="25"/>
      <c r="N23" s="25"/>
      <c r="O23" s="27"/>
      <c r="P23" s="27"/>
      <c r="Q23" s="27"/>
      <c r="R23" s="27"/>
      <c r="S23" s="27"/>
      <c r="T23" s="28"/>
    </row>
    <row r="24" spans="1:20" ht="18" customHeight="1">
      <c r="A24" s="30">
        <f t="shared" si="3"/>
        <v>44356</v>
      </c>
      <c r="B24" s="32">
        <f t="shared" si="0"/>
        <v>4</v>
      </c>
      <c r="C24" s="34">
        <v>0.33333333333333331</v>
      </c>
      <c r="D24" s="36">
        <v>0.77083333333333337</v>
      </c>
      <c r="E24" s="34">
        <v>0.5</v>
      </c>
      <c r="F24" s="39">
        <v>0.54166666666666663</v>
      </c>
      <c r="G24" s="41">
        <f t="shared" si="4"/>
        <v>0.39583333333333343</v>
      </c>
      <c r="H24" s="43">
        <f t="shared" si="5"/>
        <v>6.2500000000000111E-2</v>
      </c>
      <c r="I24" s="41">
        <f t="shared" si="1"/>
        <v>0.33333333333333331</v>
      </c>
      <c r="J24" s="36">
        <f t="shared" si="6"/>
        <v>0</v>
      </c>
      <c r="K24" s="25">
        <f t="shared" si="2"/>
        <v>24</v>
      </c>
      <c r="L24" s="25"/>
      <c r="M24" s="25"/>
      <c r="N24" s="25"/>
      <c r="O24" s="27"/>
      <c r="P24" s="27"/>
      <c r="Q24" s="27"/>
      <c r="R24" s="27"/>
      <c r="S24" s="27"/>
      <c r="T24" s="28"/>
    </row>
    <row r="25" spans="1:20" ht="18" customHeight="1">
      <c r="A25" s="30">
        <f t="shared" si="3"/>
        <v>44357</v>
      </c>
      <c r="B25" s="32">
        <f t="shared" si="0"/>
        <v>5</v>
      </c>
      <c r="C25" s="34">
        <v>0.33333333333333331</v>
      </c>
      <c r="D25" s="36">
        <v>0.9375</v>
      </c>
      <c r="E25" s="34">
        <v>0.5</v>
      </c>
      <c r="F25" s="39">
        <v>0.54166666666666663</v>
      </c>
      <c r="G25" s="41">
        <f t="shared" si="4"/>
        <v>0.56250000000000011</v>
      </c>
      <c r="H25" s="43">
        <f t="shared" si="5"/>
        <v>0.2291666666666668</v>
      </c>
      <c r="I25" s="41">
        <f t="shared" si="1"/>
        <v>0.33333333333333331</v>
      </c>
      <c r="J25" s="36">
        <f t="shared" si="6"/>
        <v>2.083333333333337E-2</v>
      </c>
      <c r="K25" s="25">
        <f t="shared" si="2"/>
        <v>24</v>
      </c>
      <c r="L25" s="25"/>
      <c r="M25" s="25"/>
      <c r="N25" s="25"/>
      <c r="O25" s="27"/>
      <c r="P25" s="27"/>
      <c r="Q25" s="27"/>
      <c r="R25" s="27"/>
      <c r="S25" s="27"/>
      <c r="T25" s="28"/>
    </row>
    <row r="26" spans="1:20" ht="18" customHeight="1">
      <c r="A26" s="30">
        <f t="shared" si="3"/>
        <v>44358</v>
      </c>
      <c r="B26" s="32">
        <f t="shared" si="0"/>
        <v>6</v>
      </c>
      <c r="C26" s="34">
        <v>0.33333333333333331</v>
      </c>
      <c r="D26" s="36">
        <v>0.75069444444444444</v>
      </c>
      <c r="E26" s="34">
        <v>0.5</v>
      </c>
      <c r="F26" s="39">
        <v>0.54166666666666663</v>
      </c>
      <c r="G26" s="41">
        <f t="shared" si="4"/>
        <v>0.3756944444444445</v>
      </c>
      <c r="H26" s="43">
        <f t="shared" si="5"/>
        <v>4.2361111111111183E-2</v>
      </c>
      <c r="I26" s="41">
        <f t="shared" si="1"/>
        <v>0.33333333333333331</v>
      </c>
      <c r="J26" s="36">
        <f t="shared" si="6"/>
        <v>0</v>
      </c>
      <c r="K26" s="25">
        <f t="shared" si="2"/>
        <v>24</v>
      </c>
      <c r="L26" s="25"/>
      <c r="M26" s="25"/>
      <c r="N26" s="25"/>
      <c r="O26" s="27"/>
      <c r="P26" s="27"/>
      <c r="Q26" s="27"/>
      <c r="R26" s="27"/>
      <c r="S26" s="27"/>
      <c r="T26" s="28"/>
    </row>
    <row r="27" spans="1:20" ht="18" customHeight="1">
      <c r="A27" s="30">
        <f t="shared" si="3"/>
        <v>44359</v>
      </c>
      <c r="B27" s="32">
        <f t="shared" si="0"/>
        <v>7</v>
      </c>
      <c r="C27" s="34">
        <v>0.33333333333333331</v>
      </c>
      <c r="D27" s="36">
        <v>0.58333333333333337</v>
      </c>
      <c r="E27" s="34"/>
      <c r="F27" s="39"/>
      <c r="G27" s="41">
        <f t="shared" si="4"/>
        <v>0.25000000000000006</v>
      </c>
      <c r="H27" s="43">
        <f t="shared" si="5"/>
        <v>0</v>
      </c>
      <c r="I27" s="41">
        <f t="shared" si="1"/>
        <v>0.25000000000000006</v>
      </c>
      <c r="J27" s="36">
        <f t="shared" si="6"/>
        <v>0</v>
      </c>
      <c r="K27" s="25">
        <f t="shared" si="2"/>
        <v>24</v>
      </c>
      <c r="L27" s="25"/>
      <c r="M27" s="25"/>
      <c r="N27" s="25"/>
      <c r="O27" s="27"/>
      <c r="P27" s="27"/>
      <c r="Q27" s="27"/>
      <c r="R27" s="27"/>
      <c r="S27" s="27"/>
      <c r="T27" s="28"/>
    </row>
    <row r="28" spans="1:20" ht="18" customHeight="1">
      <c r="A28" s="30">
        <f t="shared" si="3"/>
        <v>44360</v>
      </c>
      <c r="B28" s="32">
        <f t="shared" si="0"/>
        <v>1</v>
      </c>
      <c r="C28" s="34"/>
      <c r="D28" s="36"/>
      <c r="E28" s="34"/>
      <c r="F28" s="39"/>
      <c r="G28" s="41">
        <f t="shared" si="4"/>
        <v>0</v>
      </c>
      <c r="H28" s="43">
        <f t="shared" si="5"/>
        <v>0</v>
      </c>
      <c r="I28" s="41">
        <f t="shared" si="1"/>
        <v>0</v>
      </c>
      <c r="J28" s="36">
        <f t="shared" si="6"/>
        <v>0</v>
      </c>
      <c r="K28" s="25">
        <f t="shared" si="2"/>
        <v>24</v>
      </c>
      <c r="L28" s="25"/>
      <c r="M28" s="25"/>
      <c r="N28" s="25"/>
      <c r="O28" s="27"/>
      <c r="P28" s="27"/>
      <c r="Q28" s="27"/>
      <c r="R28" s="27"/>
      <c r="S28" s="27"/>
      <c r="T28" s="28"/>
    </row>
    <row r="29" spans="1:20" ht="18" customHeight="1">
      <c r="A29" s="30">
        <f t="shared" si="3"/>
        <v>44361</v>
      </c>
      <c r="B29" s="32">
        <f t="shared" si="0"/>
        <v>2</v>
      </c>
      <c r="C29" s="34">
        <v>0.33333333333333331</v>
      </c>
      <c r="D29" s="36">
        <v>0.95833333333333337</v>
      </c>
      <c r="E29" s="34">
        <v>0.5</v>
      </c>
      <c r="F29" s="39">
        <v>0.54166666666666663</v>
      </c>
      <c r="G29" s="41">
        <f t="shared" si="4"/>
        <v>0.58333333333333337</v>
      </c>
      <c r="H29" s="43">
        <f t="shared" si="5"/>
        <v>0.25000000000000006</v>
      </c>
      <c r="I29" s="41">
        <f t="shared" si="1"/>
        <v>0.33333333333333331</v>
      </c>
      <c r="J29" s="36">
        <f t="shared" si="6"/>
        <v>4.1666666666666741E-2</v>
      </c>
      <c r="K29" s="25">
        <f t="shared" si="2"/>
        <v>25</v>
      </c>
      <c r="L29" s="25"/>
      <c r="M29" s="25"/>
      <c r="N29" s="25"/>
      <c r="O29" s="27"/>
      <c r="P29" s="27"/>
      <c r="Q29" s="27"/>
      <c r="R29" s="27"/>
      <c r="S29" s="27"/>
      <c r="T29" s="28"/>
    </row>
    <row r="30" spans="1:20" ht="18" customHeight="1">
      <c r="A30" s="30">
        <f t="shared" si="3"/>
        <v>44362</v>
      </c>
      <c r="B30" s="32">
        <f t="shared" si="0"/>
        <v>3</v>
      </c>
      <c r="C30" s="34">
        <v>0.33333333333333331</v>
      </c>
      <c r="D30" s="36">
        <v>0.75</v>
      </c>
      <c r="E30" s="34">
        <v>0.5</v>
      </c>
      <c r="F30" s="39">
        <v>0.54166666666666663</v>
      </c>
      <c r="G30" s="41">
        <f t="shared" si="4"/>
        <v>0.37500000000000006</v>
      </c>
      <c r="H30" s="43">
        <f t="shared" si="5"/>
        <v>4.1666666666666741E-2</v>
      </c>
      <c r="I30" s="41">
        <f t="shared" si="1"/>
        <v>0.33333333333333331</v>
      </c>
      <c r="J30" s="36">
        <f t="shared" si="6"/>
        <v>0</v>
      </c>
      <c r="K30" s="25">
        <f t="shared" si="2"/>
        <v>25</v>
      </c>
      <c r="L30" s="25"/>
      <c r="M30" s="25"/>
      <c r="N30" s="25"/>
      <c r="O30" s="27"/>
      <c r="P30" s="27"/>
      <c r="Q30" s="27"/>
      <c r="R30" s="27"/>
      <c r="S30" s="27"/>
      <c r="T30" s="28"/>
    </row>
    <row r="31" spans="1:20" ht="18" customHeight="1">
      <c r="A31" s="30">
        <f t="shared" si="3"/>
        <v>44363</v>
      </c>
      <c r="B31" s="32">
        <f t="shared" si="0"/>
        <v>4</v>
      </c>
      <c r="C31" s="34">
        <v>0.33333333333333331</v>
      </c>
      <c r="D31" s="36">
        <v>0.77083333333333337</v>
      </c>
      <c r="E31" s="34">
        <v>0.5</v>
      </c>
      <c r="F31" s="39">
        <v>0.54166666666666663</v>
      </c>
      <c r="G31" s="41">
        <f t="shared" si="4"/>
        <v>0.39583333333333343</v>
      </c>
      <c r="H31" s="43">
        <f t="shared" si="5"/>
        <v>6.2500000000000111E-2</v>
      </c>
      <c r="I31" s="41">
        <f t="shared" si="1"/>
        <v>0.33333333333333331</v>
      </c>
      <c r="J31" s="36">
        <f t="shared" si="6"/>
        <v>0</v>
      </c>
      <c r="K31" s="25">
        <f t="shared" si="2"/>
        <v>25</v>
      </c>
      <c r="L31" s="25"/>
      <c r="M31" s="25"/>
      <c r="N31" s="25"/>
      <c r="O31" s="27"/>
      <c r="P31" s="27"/>
      <c r="Q31" s="27"/>
      <c r="R31" s="27"/>
      <c r="S31" s="27"/>
      <c r="T31" s="28"/>
    </row>
    <row r="32" spans="1:20" ht="18" customHeight="1">
      <c r="A32" s="30">
        <f t="shared" si="3"/>
        <v>44364</v>
      </c>
      <c r="B32" s="32">
        <f t="shared" si="0"/>
        <v>5</v>
      </c>
      <c r="C32" s="34">
        <v>0.33333333333333331</v>
      </c>
      <c r="D32" s="36">
        <v>0.9375</v>
      </c>
      <c r="E32" s="34">
        <v>0.5</v>
      </c>
      <c r="F32" s="39">
        <v>0.54166666666666663</v>
      </c>
      <c r="G32" s="41">
        <f t="shared" si="4"/>
        <v>0.56250000000000011</v>
      </c>
      <c r="H32" s="43">
        <f t="shared" si="5"/>
        <v>0.2291666666666668</v>
      </c>
      <c r="I32" s="41">
        <f t="shared" si="1"/>
        <v>0.33333333333333331</v>
      </c>
      <c r="J32" s="36">
        <f t="shared" si="6"/>
        <v>2.083333333333337E-2</v>
      </c>
      <c r="K32" s="25">
        <f t="shared" si="2"/>
        <v>25</v>
      </c>
      <c r="L32" s="25"/>
      <c r="M32" s="25"/>
      <c r="N32" s="25"/>
      <c r="O32" s="27"/>
      <c r="P32" s="27"/>
      <c r="Q32" s="27"/>
      <c r="R32" s="27"/>
      <c r="S32" s="27"/>
      <c r="T32" s="28"/>
    </row>
    <row r="33" spans="1:20" ht="18" customHeight="1">
      <c r="A33" s="30">
        <f t="shared" si="3"/>
        <v>44365</v>
      </c>
      <c r="B33" s="32">
        <f t="shared" si="0"/>
        <v>6</v>
      </c>
      <c r="C33" s="34">
        <v>0.33333333333333331</v>
      </c>
      <c r="D33" s="36">
        <v>0.75</v>
      </c>
      <c r="E33" s="34">
        <v>0.5</v>
      </c>
      <c r="F33" s="39">
        <v>0.54166666666666663</v>
      </c>
      <c r="G33" s="41">
        <f t="shared" si="4"/>
        <v>0.37500000000000006</v>
      </c>
      <c r="H33" s="43">
        <f t="shared" si="5"/>
        <v>4.1666666666666741E-2</v>
      </c>
      <c r="I33" s="41">
        <f t="shared" si="1"/>
        <v>0.33333333333333331</v>
      </c>
      <c r="J33" s="36">
        <f t="shared" si="6"/>
        <v>0</v>
      </c>
      <c r="K33" s="25">
        <f t="shared" si="2"/>
        <v>25</v>
      </c>
      <c r="L33" s="25"/>
      <c r="M33" s="25"/>
      <c r="N33" s="25"/>
      <c r="O33" s="27"/>
      <c r="P33" s="27"/>
      <c r="Q33" s="27"/>
      <c r="R33" s="27"/>
      <c r="S33" s="27"/>
      <c r="T33" s="28"/>
    </row>
    <row r="34" spans="1:20" ht="18" customHeight="1">
      <c r="A34" s="30">
        <f t="shared" si="3"/>
        <v>44366</v>
      </c>
      <c r="B34" s="32">
        <f t="shared" si="0"/>
        <v>7</v>
      </c>
      <c r="C34" s="34">
        <v>0.33333333333333331</v>
      </c>
      <c r="D34" s="36">
        <v>0.54166666666666663</v>
      </c>
      <c r="E34" s="34"/>
      <c r="F34" s="39"/>
      <c r="G34" s="41">
        <f t="shared" si="4"/>
        <v>0.20833333333333331</v>
      </c>
      <c r="H34" s="43">
        <f t="shared" si="5"/>
        <v>0</v>
      </c>
      <c r="I34" s="41">
        <f t="shared" si="1"/>
        <v>0.20833333333333331</v>
      </c>
      <c r="J34" s="36">
        <f t="shared" si="6"/>
        <v>0</v>
      </c>
      <c r="K34" s="25">
        <f t="shared" si="2"/>
        <v>25</v>
      </c>
      <c r="L34" s="25"/>
      <c r="M34" s="25"/>
      <c r="N34" s="25"/>
      <c r="O34" s="27"/>
      <c r="P34" s="27"/>
      <c r="Q34" s="27"/>
      <c r="R34" s="27"/>
      <c r="S34" s="27"/>
      <c r="T34" s="28"/>
    </row>
    <row r="35" spans="1:20" ht="18" customHeight="1" thickBot="1">
      <c r="A35" s="44">
        <f>IF((A34+1)&gt;$E$3,"",(A34+1))</f>
        <v>44367</v>
      </c>
      <c r="B35" s="45">
        <f t="shared" si="0"/>
        <v>1</v>
      </c>
      <c r="C35" s="46"/>
      <c r="D35" s="47"/>
      <c r="E35" s="46"/>
      <c r="F35" s="48"/>
      <c r="G35" s="49">
        <f t="shared" ref="G35" si="7">(D35-C35)-(F35-E35)</f>
        <v>0</v>
      </c>
      <c r="H35" s="50">
        <f t="shared" ref="H35" si="8">IF((G35-TIME(8,0,0))&lt;TIME(0,0,0),0,(G35-TIME(8,0,0)))</f>
        <v>0</v>
      </c>
      <c r="I35" s="49">
        <f t="shared" ref="I35" si="9">G35-H35</f>
        <v>0</v>
      </c>
      <c r="J35" s="47">
        <f t="shared" si="6"/>
        <v>0</v>
      </c>
      <c r="K35" s="25">
        <f t="shared" ref="K35" si="10">WEEKNUM(A35,2)</f>
        <v>25</v>
      </c>
      <c r="L35" s="25"/>
      <c r="M35" s="25"/>
      <c r="N35" s="25"/>
      <c r="O35" s="27"/>
      <c r="P35" s="27"/>
      <c r="Q35" s="27"/>
      <c r="R35" s="27"/>
      <c r="S35" s="27"/>
      <c r="T35" s="28"/>
    </row>
    <row r="36" spans="1:20" ht="19.5" thickBot="1">
      <c r="A36" s="15"/>
      <c r="B36" s="15"/>
      <c r="C36" s="65"/>
      <c r="D36" s="65"/>
      <c r="E36" s="65"/>
      <c r="F36" s="65"/>
      <c r="G36" s="51">
        <f>SUM(G5:G35)</f>
        <v>10.896527777777779</v>
      </c>
      <c r="H36" s="52">
        <f>SUM(H5:H35)</f>
        <v>2.7506944444444468</v>
      </c>
      <c r="I36" s="51">
        <f>SUM(I5:I35)</f>
        <v>8.1458333333333304</v>
      </c>
      <c r="J36" s="51">
        <f>SUM(J5:J35)</f>
        <v>0.29166666666666718</v>
      </c>
      <c r="K36" s="52"/>
      <c r="L36" s="52"/>
      <c r="M36" s="52"/>
      <c r="N36" s="52"/>
      <c r="O36" s="53"/>
      <c r="P36" s="53"/>
      <c r="Q36" s="53"/>
      <c r="R36" s="53"/>
      <c r="S36" s="53"/>
      <c r="T36" s="54">
        <f>IF((H36-"60:00")&lt;TIME(0,0,0),TIME(0,0,0),(H36-"60:00"))</f>
        <v>0.25069444444444677</v>
      </c>
    </row>
    <row r="37" spans="1:20">
      <c r="A37" s="5"/>
      <c r="B37" s="5"/>
      <c r="C37" s="2"/>
      <c r="D37" s="2"/>
      <c r="E37" s="2"/>
      <c r="F37" s="2"/>
      <c r="G37" s="1"/>
      <c r="H37" s="1">
        <f>FLOOR(H36,"0:15")</f>
        <v>2.75</v>
      </c>
      <c r="I37" s="1">
        <f>FLOOR(I36,"0:15")</f>
        <v>8.1458333333333321</v>
      </c>
      <c r="J37" s="1">
        <f>FLOOR(J36,"0:15")</f>
        <v>0.29166666666666663</v>
      </c>
      <c r="K37" s="1"/>
      <c r="L37" s="1"/>
      <c r="M37" s="1"/>
      <c r="N37" s="1"/>
      <c r="T37" s="1">
        <f>FLOOR(T36,"0:15")</f>
        <v>0.25</v>
      </c>
    </row>
    <row r="38" spans="1:20">
      <c r="C38" s="2"/>
      <c r="D38" s="2"/>
      <c r="E38" s="2"/>
      <c r="F38" s="2"/>
      <c r="G38" s="1"/>
      <c r="H38" s="2"/>
      <c r="I38" s="3"/>
      <c r="J38" s="3"/>
      <c r="K38" s="3"/>
      <c r="L38" s="3"/>
      <c r="M38" s="3"/>
      <c r="N38" s="3"/>
    </row>
  </sheetData>
  <mergeCells count="3">
    <mergeCell ref="C36:F36"/>
    <mergeCell ref="B2:C2"/>
    <mergeCell ref="B3:C3"/>
  </mergeCells>
  <phoneticPr fontId="3"/>
  <pageMargins left="0.7" right="0.7" top="0.75" bottom="0.75" header="0.3" footer="0.3"/>
  <pageSetup paperSize="9" scale="71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正社員1</vt:lpstr>
      <vt:lpstr>パート1</vt:lpstr>
      <vt:lpstr>記入例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2021-06-23T06:20:27Z</dcterms:created>
  <dcterms:modified xsi:type="dcterms:W3CDTF">2023-02-07T23:31:25Z</dcterms:modified>
</cp:coreProperties>
</file>